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brsturbape\Desktop\"/>
    </mc:Choice>
  </mc:AlternateContent>
  <xr:revisionPtr revIDLastSave="0" documentId="13_ncr:1_{11D9141A-8895-460D-9F7F-859E5D9CE61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Matéria-Prima" sheetId="1" r:id="rId1"/>
    <sheet name="2.Horas Trabalhadas" sheetId="2" r:id="rId2"/>
    <sheet name="3.Outros Custos " sheetId="3" r:id="rId3"/>
    <sheet name="4.Salários " sheetId="4" r:id="rId4"/>
    <sheet name="5. Preço do Produto" sheetId="5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zVoGjJaMP46tTXqlsqPTicLMxKg=="/>
    </ext>
  </extLst>
</workbook>
</file>

<file path=xl/calcChain.xml><?xml version="1.0" encoding="utf-8"?>
<calcChain xmlns="http://schemas.openxmlformats.org/spreadsheetml/2006/main">
  <c r="E70" i="3" l="1"/>
  <c r="D70" i="3"/>
  <c r="C70" i="3"/>
  <c r="E55" i="3"/>
  <c r="D55" i="3"/>
  <c r="C55" i="3"/>
  <c r="C34" i="3"/>
  <c r="G34" i="3" s="1"/>
  <c r="D34" i="3"/>
  <c r="E34" i="3"/>
  <c r="D25" i="5"/>
  <c r="D24" i="5"/>
  <c r="D8" i="5"/>
  <c r="D7" i="5"/>
  <c r="E23" i="4"/>
  <c r="F21" i="4"/>
  <c r="E9" i="4"/>
  <c r="F7" i="4"/>
  <c r="C71" i="3"/>
  <c r="G70" i="3"/>
  <c r="C56" i="3"/>
  <c r="E59" i="3" s="1"/>
  <c r="E60" i="3" s="1"/>
  <c r="G55" i="3"/>
  <c r="C35" i="3"/>
  <c r="E19" i="3"/>
  <c r="C20" i="3" s="1"/>
  <c r="E23" i="3" s="1"/>
  <c r="E24" i="3" s="1"/>
  <c r="D19" i="3"/>
  <c r="C19" i="3"/>
  <c r="E24" i="2"/>
  <c r="E21" i="2"/>
  <c r="E12" i="2"/>
  <c r="E8" i="2"/>
  <c r="G45" i="1"/>
  <c r="G44" i="1"/>
  <c r="G43" i="1"/>
  <c r="G42" i="1"/>
  <c r="G41" i="1"/>
  <c r="G40" i="1"/>
  <c r="G39" i="1"/>
  <c r="G38" i="1"/>
  <c r="G37" i="1"/>
  <c r="G36" i="1"/>
  <c r="G35" i="1"/>
  <c r="G34" i="1"/>
  <c r="G46" i="1" s="1"/>
  <c r="E27" i="5" s="1"/>
  <c r="G21" i="1"/>
  <c r="G20" i="1"/>
  <c r="G19" i="1"/>
  <c r="G18" i="1"/>
  <c r="G17" i="1"/>
  <c r="G16" i="1"/>
  <c r="G15" i="1"/>
  <c r="G14" i="1"/>
  <c r="G13" i="1"/>
  <c r="G12" i="1"/>
  <c r="G11" i="1"/>
  <c r="G22" i="1" s="1"/>
  <c r="E10" i="5" s="1"/>
  <c r="G20" i="4" l="1"/>
  <c r="B25" i="5" s="1"/>
  <c r="A25" i="5" s="1"/>
  <c r="E25" i="5" s="1"/>
  <c r="G7" i="4"/>
  <c r="B8" i="5" s="1"/>
  <c r="A8" i="5" s="1"/>
  <c r="E8" i="5" s="1"/>
  <c r="E61" i="3"/>
  <c r="E72" i="3"/>
  <c r="E73" i="3" s="1"/>
  <c r="B24" i="5" s="1"/>
  <c r="A24" i="5" s="1"/>
  <c r="E24" i="5" s="1"/>
  <c r="E28" i="5" s="1"/>
  <c r="E25" i="3"/>
  <c r="E36" i="3"/>
  <c r="E37" i="3" s="1"/>
  <c r="B7" i="5" s="1"/>
  <c r="A7" i="5" s="1"/>
  <c r="E7" i="5" s="1"/>
  <c r="G19" i="3"/>
  <c r="E11" i="5" l="1"/>
  <c r="I13" i="5" s="1"/>
  <c r="I14" i="5" s="1"/>
  <c r="M30" i="5"/>
  <c r="M31" i="5" s="1"/>
  <c r="I30" i="5"/>
  <c r="I31" i="5" s="1"/>
  <c r="E30" i="5"/>
  <c r="E31" i="5" s="1"/>
  <c r="M13" i="5" l="1"/>
  <c r="M14" i="5" s="1"/>
  <c r="M15" i="5" s="1"/>
  <c r="E13" i="5"/>
  <c r="E14" i="5" s="1"/>
  <c r="E16" i="5" s="1"/>
  <c r="M33" i="5"/>
  <c r="M32" i="5"/>
  <c r="E33" i="5"/>
  <c r="E32" i="5"/>
  <c r="I15" i="5"/>
  <c r="I16" i="5"/>
  <c r="I33" i="5"/>
  <c r="I32" i="5"/>
  <c r="E15" i="5" l="1"/>
  <c r="M16" i="5"/>
</calcChain>
</file>

<file path=xl/sharedStrings.xml><?xml version="1.0" encoding="utf-8"?>
<sst xmlns="http://schemas.openxmlformats.org/spreadsheetml/2006/main" count="277" uniqueCount="135">
  <si>
    <t>Ficha Técnica - Matéria-Prima</t>
  </si>
  <si>
    <t>Exemplo:</t>
  </si>
  <si>
    <t>Receita: Bolo Simples -  Médio</t>
  </si>
  <si>
    <t>Peso Total:</t>
  </si>
  <si>
    <t xml:space="preserve">Rendimento/Fatias/Unidades: </t>
  </si>
  <si>
    <t xml:space="preserve">Tempo de Preparo em minutos*: </t>
  </si>
  <si>
    <t>Ingrediente</t>
  </si>
  <si>
    <t>Marca / Tipo de embalagem</t>
  </si>
  <si>
    <t>Preço da Embalagem</t>
  </si>
  <si>
    <t>Quantidade na Embalagem (em ml/gramas/unidade)</t>
  </si>
  <si>
    <t>Quantidade na Receita (em ml/gramas/unidade)</t>
  </si>
  <si>
    <t>Custo do Ingrediente</t>
  </si>
  <si>
    <t>Açúcar</t>
  </si>
  <si>
    <t>Marca A - Pacote</t>
  </si>
  <si>
    <t>Minutos*</t>
  </si>
  <si>
    <t>Horas</t>
  </si>
  <si>
    <t>Leite</t>
  </si>
  <si>
    <t>Marca B - Caixa</t>
  </si>
  <si>
    <t>1 hora</t>
  </si>
  <si>
    <t>Margarina</t>
  </si>
  <si>
    <t>Marca C - Pote</t>
  </si>
  <si>
    <t>1h30</t>
  </si>
  <si>
    <t>Ovo</t>
  </si>
  <si>
    <t xml:space="preserve">Do vizinho </t>
  </si>
  <si>
    <t>2 horas</t>
  </si>
  <si>
    <t xml:space="preserve">Farinha </t>
  </si>
  <si>
    <t>Marca B - Saco</t>
  </si>
  <si>
    <t>2h30</t>
  </si>
  <si>
    <t>Fermento</t>
  </si>
  <si>
    <t>Marca D - Pote</t>
  </si>
  <si>
    <t>3 horas</t>
  </si>
  <si>
    <t xml:space="preserve">Embalagem </t>
  </si>
  <si>
    <t>Papelão</t>
  </si>
  <si>
    <t>3h30</t>
  </si>
  <si>
    <t>4 horas</t>
  </si>
  <si>
    <t>Total:</t>
  </si>
  <si>
    <t>Após verificar o exemplo acima realize a Ficha Técnica abaixo:</t>
  </si>
  <si>
    <t>Real:</t>
  </si>
  <si>
    <t xml:space="preserve">Receita: </t>
  </si>
  <si>
    <t>Horas trabalhadas por semana</t>
  </si>
  <si>
    <t>Segunda</t>
  </si>
  <si>
    <t>Terça</t>
  </si>
  <si>
    <t>Quarta</t>
  </si>
  <si>
    <t>Quinta</t>
  </si>
  <si>
    <t>Sexta</t>
  </si>
  <si>
    <t>Sábado</t>
  </si>
  <si>
    <t>Domingo</t>
  </si>
  <si>
    <t>Total de horas trabalhadas por semana:</t>
  </si>
  <si>
    <t>Quantidade de horas por semana x 4 semanas do mês</t>
  </si>
  <si>
    <t>Total de horas trabalhadas no mês:</t>
  </si>
  <si>
    <t>Após verificar o exemplo acima realize suas Horas trabalhadas por semana abaixo:</t>
  </si>
  <si>
    <t xml:space="preserve">*Caso o empreendimento tenha sócios ou funcionários, comunicar ao educador. </t>
  </si>
  <si>
    <t>Outros custos</t>
  </si>
  <si>
    <t>Mês 1</t>
  </si>
  <si>
    <t>Mês 2</t>
  </si>
  <si>
    <t>Mês 3</t>
  </si>
  <si>
    <t>Aluguel</t>
  </si>
  <si>
    <t>IPTU</t>
  </si>
  <si>
    <t>R$40,00</t>
  </si>
  <si>
    <t>Financiamento</t>
  </si>
  <si>
    <t>R$150,00</t>
  </si>
  <si>
    <t>Luz</t>
  </si>
  <si>
    <t>Água</t>
  </si>
  <si>
    <t>Gás</t>
  </si>
  <si>
    <t>Custo da empreendedora para fazer compras (Ônibus, combustível,etc)</t>
  </si>
  <si>
    <t>Telefone</t>
  </si>
  <si>
    <t>Internet</t>
  </si>
  <si>
    <t>Outros</t>
  </si>
  <si>
    <t>Média:</t>
  </si>
  <si>
    <t>Número de moradores casa:</t>
  </si>
  <si>
    <t>*Insira aqui a quantidade de pessoas que residem em sua casa.</t>
  </si>
  <si>
    <t>Pessoas que o négocio representa:</t>
  </si>
  <si>
    <t>**Insira aqui a quantidade de pessoas que o seu negócio representa.</t>
  </si>
  <si>
    <t>Total de gasto por pessoa:</t>
  </si>
  <si>
    <t>Custo mensal do Empreendimento na residência:</t>
  </si>
  <si>
    <t>Custo do Empreendimento por hora na residência:</t>
  </si>
  <si>
    <t>***Valor para compreensão dos custos do empreendimento dentro da residência.</t>
  </si>
  <si>
    <t>Outros custos | Empreendimento</t>
  </si>
  <si>
    <t>MEI</t>
  </si>
  <si>
    <t>Imposto</t>
  </si>
  <si>
    <t>Gas</t>
  </si>
  <si>
    <t>Agua Mineral</t>
  </si>
  <si>
    <t xml:space="preserve">Celular </t>
  </si>
  <si>
    <t>Média + Custo mensal do Empreendimento na residência:</t>
  </si>
  <si>
    <t>Resultado dos Custos do Empreendimento por hora:</t>
  </si>
  <si>
    <t>REAL</t>
  </si>
  <si>
    <t>Salários</t>
  </si>
  <si>
    <t>Pessoa</t>
  </si>
  <si>
    <t>Função</t>
  </si>
  <si>
    <t>Quem exerce</t>
  </si>
  <si>
    <t>Salário</t>
  </si>
  <si>
    <t>Média dos salários*</t>
  </si>
  <si>
    <t>Valor por hora**</t>
  </si>
  <si>
    <r>
      <rPr>
        <sz val="10"/>
        <color rgb="FF000000"/>
        <rFont val="Verdana"/>
      </rPr>
      <t>*Apenas faça a média dos salários, caso</t>
    </r>
    <r>
      <rPr>
        <sz val="10"/>
        <color rgb="FF000000"/>
        <rFont val="Verdana"/>
      </rPr>
      <t xml:space="preserve"> a empreendedora ou sócia exerçam mais que uma função.</t>
    </r>
  </si>
  <si>
    <t>Confeiteira</t>
  </si>
  <si>
    <t>Empreendedora</t>
  </si>
  <si>
    <t>Vendedora</t>
  </si>
  <si>
    <t>Cozinheira</t>
  </si>
  <si>
    <t>*Caso uma pessoa exerça mais que uma função.</t>
  </si>
  <si>
    <t>**Aqui estamos considerando o cálculo do exemplo da aba 2.HorasTrabalhadas.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</si>
  <si>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</si>
  <si>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Após verificar o exemplo acima realize os Salários abaixo:</t>
  </si>
  <si>
    <t>**Aqui estamos considerando o cálculo do exemplo da aba 2.Horas Trabalhadas.</t>
  </si>
  <si>
    <t xml:space="preserve">                                               </t>
  </si>
  <si>
    <t>Preço do Produto</t>
  </si>
  <si>
    <t>Custo por minuto</t>
  </si>
  <si>
    <t>Custo para 1 hora de preparo (60 minutos)</t>
  </si>
  <si>
    <t>Preço Total</t>
  </si>
  <si>
    <t>Tempo de preparo</t>
  </si>
  <si>
    <t>R$</t>
  </si>
  <si>
    <t>*Outros Custos:</t>
  </si>
  <si>
    <t>*O valor dos outros custos é dividido por 60 minutos vezes o tempo de preparo.</t>
  </si>
  <si>
    <t xml:space="preserve">                                          </t>
  </si>
  <si>
    <t>**Sálario/valor por hora:</t>
  </si>
  <si>
    <t>**O valor do salário é dividido por 60 minutos vezes o tempo de preparo.</t>
  </si>
  <si>
    <t>***Rateio Divulgação:</t>
  </si>
  <si>
    <t>***Quando houver o custo de divulgação.</t>
  </si>
  <si>
    <t>Matéria-prima:</t>
  </si>
  <si>
    <t>Total Custo do Produto:</t>
  </si>
  <si>
    <t>Lucro de</t>
  </si>
  <si>
    <t>Total do Custo do Produto com 10% de lucro:</t>
  </si>
  <si>
    <t>Total do Custo do Produto com 20% de lucro:</t>
  </si>
  <si>
    <t>Total do Custo do Produto com 30% de lucro:</t>
  </si>
  <si>
    <t>Valor com 10% de lucro + Taxa maquininha de</t>
  </si>
  <si>
    <t>Valor com 20% de lucro + Taxa maquininha de</t>
  </si>
  <si>
    <t>Valor com 30% de lucro + Taxa maquininha de</t>
  </si>
  <si>
    <t>Valor Unitário do Produto com 10% de Lucro</t>
  </si>
  <si>
    <t>Valor Unitário do Produto com 20% de Lucro</t>
  </si>
  <si>
    <t>Valor Unitário do Produto com 30% de Lucro</t>
  </si>
  <si>
    <t>Após verificar o exemplo acima realize o Preço Total abaixo:</t>
  </si>
  <si>
    <t>Minutos</t>
  </si>
  <si>
    <t>2h</t>
  </si>
  <si>
    <t>3h</t>
  </si>
  <si>
    <t>Resultado Final</t>
  </si>
  <si>
    <t>Preencher campos em laranja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</si>
</sst>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]#,##0.00"/>
  </numFmts>
  <fonts count="13" x14ac:knownFonts="1">
    <font>
      <sz val="10"/>
      <color rgb="FF000000"/>
      <name val="Calibri"/>
      <scheme val="minor"/>
    </font>
    <font>
      <sz val="10"/>
      <color theme="1"/>
      <name val="Verdana"/>
    </font>
    <font>
      <b/>
      <sz val="12"/>
      <color rgb="FFED1551"/>
      <name val="Verdana"/>
    </font>
    <font>
      <sz val="10"/>
      <name val="Calibri"/>
    </font>
    <font>
      <b/>
      <sz val="11"/>
      <color theme="1"/>
      <name val="Verdana"/>
    </font>
    <font>
      <sz val="10"/>
      <color theme="1"/>
      <name val="Calibri"/>
    </font>
    <font>
      <b/>
      <sz val="10"/>
      <color rgb="FF000000"/>
      <name val="Verdana"/>
    </font>
    <font>
      <b/>
      <sz val="10"/>
      <color theme="1"/>
      <name val="Verdana"/>
    </font>
    <font>
      <sz val="10"/>
      <color rgb="FF434343"/>
      <name val="Verdana"/>
    </font>
    <font>
      <sz val="10"/>
      <color rgb="FF000000"/>
      <name val="Verdana"/>
    </font>
    <font>
      <b/>
      <sz val="11"/>
      <color rgb="FF000000"/>
      <name val="Verdana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rgb="FFED1551"/>
        <bgColor rgb="FFED1551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9BCA3E"/>
        <bgColor rgb="FF9BCA3E"/>
      </patternFill>
    </fill>
    <fill>
      <patternFill patternType="solid">
        <fgColor rgb="FFEFEFEF"/>
        <bgColor rgb="FFEFEFEF"/>
      </patternFill>
    </fill>
    <fill>
      <patternFill patternType="solid">
        <fgColor rgb="FF9900FF"/>
        <bgColor rgb="FF9900FF"/>
      </patternFill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FC6284"/>
        <bgColor rgb="FFFC6284"/>
      </patternFill>
    </fill>
    <fill>
      <patternFill patternType="solid">
        <fgColor rgb="FFFF0000"/>
        <bgColor rgb="FFFF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D9D9D9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rgb="FFED1551"/>
      </patternFill>
    </fill>
  </fills>
  <borders count="24">
    <border>
      <left/>
      <right/>
      <top/>
      <bottom/>
      <diagonal/>
    </border>
    <border>
      <left style="thin">
        <color rgb="FFD9EAD3"/>
      </left>
      <right/>
      <top style="thin">
        <color rgb="FFD9EAD3"/>
      </top>
      <bottom/>
      <diagonal/>
    </border>
    <border>
      <left/>
      <right/>
      <top style="thin">
        <color rgb="FFD9EAD3"/>
      </top>
      <bottom/>
      <diagonal/>
    </border>
    <border>
      <left/>
      <right style="thin">
        <color rgb="FFD9EAD3"/>
      </right>
      <top style="thin">
        <color rgb="FFD9EAD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F4CCCC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D9EAD3"/>
      </left>
      <right/>
      <top style="thin">
        <color rgb="FFD9EAD3"/>
      </top>
      <bottom style="thin">
        <color rgb="FF000000"/>
      </bottom>
      <diagonal/>
    </border>
    <border>
      <left/>
      <right/>
      <top style="thin">
        <color rgb="FFD9EAD3"/>
      </top>
      <bottom style="thin">
        <color rgb="FF000000"/>
      </bottom>
      <diagonal/>
    </border>
    <border>
      <left/>
      <right style="thin">
        <color rgb="FF000000"/>
      </right>
      <top style="thin">
        <color rgb="FFD9EAD3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4" fillId="2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0" fontId="5" fillId="0" borderId="0" xfId="0" applyFont="1"/>
    <xf numFmtId="0" fontId="1" fillId="3" borderId="8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0" borderId="13" xfId="0" applyFont="1" applyBorder="1"/>
    <xf numFmtId="0" fontId="1" fillId="6" borderId="13" xfId="0" applyFont="1" applyFill="1" applyBorder="1"/>
    <xf numFmtId="0" fontId="1" fillId="3" borderId="5" xfId="0" applyFont="1" applyFill="1" applyBorder="1" applyAlignment="1">
      <alignment horizontal="center"/>
    </xf>
    <xf numFmtId="164" fontId="6" fillId="7" borderId="4" xfId="0" applyNumberFormat="1" applyFont="1" applyFill="1" applyBorder="1" applyAlignment="1">
      <alignment horizontal="right" vertical="center" wrapText="1"/>
    </xf>
    <xf numFmtId="0" fontId="1" fillId="6" borderId="0" xfId="0" applyFont="1" applyFill="1" applyAlignment="1">
      <alignment horizontal="center"/>
    </xf>
    <xf numFmtId="164" fontId="1" fillId="6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/>
    <xf numFmtId="0" fontId="8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9" fillId="0" borderId="0" xfId="0" applyFont="1"/>
    <xf numFmtId="2" fontId="1" fillId="0" borderId="0" xfId="0" applyNumberFormat="1" applyFont="1"/>
    <xf numFmtId="164" fontId="7" fillId="10" borderId="4" xfId="0" applyNumberFormat="1" applyFont="1" applyFill="1" applyBorder="1" applyAlignment="1">
      <alignment horizontal="center"/>
    </xf>
    <xf numFmtId="164" fontId="7" fillId="11" borderId="4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9" fillId="6" borderId="0" xfId="0" applyFont="1" applyFill="1" applyAlignment="1">
      <alignment horizontal="left"/>
    </xf>
    <xf numFmtId="0" fontId="9" fillId="6" borderId="4" xfId="0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14" xfId="0" applyFont="1" applyBorder="1"/>
    <xf numFmtId="0" fontId="1" fillId="12" borderId="11" xfId="0" applyFont="1" applyFill="1" applyBorder="1"/>
    <xf numFmtId="164" fontId="1" fillId="6" borderId="15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/>
    </xf>
    <xf numFmtId="164" fontId="1" fillId="12" borderId="17" xfId="0" applyNumberFormat="1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2" fontId="1" fillId="0" borderId="4" xfId="0" applyNumberFormat="1" applyFont="1" applyBorder="1" applyAlignment="1">
      <alignment horizontal="center"/>
    </xf>
    <xf numFmtId="164" fontId="1" fillId="11" borderId="4" xfId="0" applyNumberFormat="1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wrapText="1"/>
    </xf>
    <xf numFmtId="0" fontId="1" fillId="5" borderId="17" xfId="0" applyFont="1" applyFill="1" applyBorder="1" applyAlignment="1">
      <alignment horizontal="center"/>
    </xf>
    <xf numFmtId="164" fontId="1" fillId="12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9" fontId="9" fillId="3" borderId="7" xfId="0" applyNumberFormat="1" applyFont="1" applyFill="1" applyBorder="1" applyAlignment="1">
      <alignment horizontal="center"/>
    </xf>
    <xf numFmtId="164" fontId="1" fillId="6" borderId="7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164" fontId="1" fillId="14" borderId="4" xfId="0" applyNumberFormat="1" applyFont="1" applyFill="1" applyBorder="1" applyAlignment="1">
      <alignment horizontal="center"/>
    </xf>
    <xf numFmtId="0" fontId="1" fillId="6" borderId="0" xfId="0" applyFont="1" applyFill="1"/>
    <xf numFmtId="0" fontId="4" fillId="6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9" fillId="3" borderId="4" xfId="0" applyFont="1" applyFill="1" applyBorder="1" applyAlignment="1">
      <alignment horizontal="center" wrapText="1"/>
    </xf>
    <xf numFmtId="0" fontId="1" fillId="16" borderId="4" xfId="0" applyFont="1" applyFill="1" applyBorder="1" applyAlignment="1">
      <alignment horizontal="center" vertical="center" wrapText="1"/>
    </xf>
    <xf numFmtId="0" fontId="1" fillId="16" borderId="4" xfId="0" applyFont="1" applyFill="1" applyBorder="1"/>
    <xf numFmtId="0" fontId="1" fillId="16" borderId="4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5" borderId="4" xfId="0" applyFont="1" applyFill="1" applyBorder="1" applyAlignment="1">
      <alignment horizontal="right" vertical="center" wrapText="1"/>
    </xf>
    <xf numFmtId="164" fontId="7" fillId="7" borderId="4" xfId="0" applyNumberFormat="1" applyFont="1" applyFill="1" applyBorder="1" applyAlignment="1">
      <alignment horizontal="right" vertical="center" wrapText="1"/>
    </xf>
    <xf numFmtId="164" fontId="7" fillId="6" borderId="4" xfId="0" applyNumberFormat="1" applyFont="1" applyFill="1" applyBorder="1" applyAlignment="1">
      <alignment horizontal="center"/>
    </xf>
    <xf numFmtId="164" fontId="7" fillId="12" borderId="16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14" borderId="4" xfId="0" applyNumberFormat="1" applyFont="1" applyFill="1" applyBorder="1" applyAlignment="1">
      <alignment horizontal="center"/>
    </xf>
    <xf numFmtId="164" fontId="7" fillId="14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3" borderId="5" xfId="0" applyFont="1" applyFill="1" applyBorder="1" applyAlignment="1">
      <alignment horizontal="left" vertical="center" wrapText="1"/>
    </xf>
    <xf numFmtId="0" fontId="3" fillId="0" borderId="6" xfId="0" applyFont="1" applyBorder="1"/>
    <xf numFmtId="0" fontId="3" fillId="0" borderId="7" xfId="0" applyFont="1" applyBorder="1"/>
    <xf numFmtId="0" fontId="1" fillId="3" borderId="8" xfId="0" applyFont="1" applyFill="1" applyBorder="1" applyAlignment="1">
      <alignment horizontal="left" vertic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7" fillId="2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164" fontId="7" fillId="8" borderId="5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/>
    <xf numFmtId="1" fontId="1" fillId="0" borderId="5" xfId="0" applyNumberFormat="1" applyFont="1" applyBorder="1" applyAlignment="1">
      <alignment horizontal="center"/>
    </xf>
    <xf numFmtId="164" fontId="7" fillId="10" borderId="5" xfId="0" applyNumberFormat="1" applyFont="1" applyFill="1" applyBorder="1" applyAlignment="1">
      <alignment horizontal="center"/>
    </xf>
    <xf numFmtId="0" fontId="1" fillId="16" borderId="5" xfId="0" applyFont="1" applyFill="1" applyBorder="1"/>
    <xf numFmtId="0" fontId="3" fillId="15" borderId="7" xfId="0" applyFont="1" applyFill="1" applyBorder="1"/>
    <xf numFmtId="0" fontId="9" fillId="6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164" fontId="7" fillId="12" borderId="11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9" fillId="6" borderId="0" xfId="0" applyFont="1" applyFill="1" applyAlignment="1">
      <alignment horizontal="left"/>
    </xf>
    <xf numFmtId="0" fontId="7" fillId="3" borderId="5" xfId="0" applyFont="1" applyFill="1" applyBorder="1" applyAlignment="1">
      <alignment horizontal="center"/>
    </xf>
    <xf numFmtId="0" fontId="1" fillId="0" borderId="0" xfId="0" applyFont="1"/>
    <xf numFmtId="0" fontId="9" fillId="16" borderId="5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/>
    </xf>
    <xf numFmtId="164" fontId="1" fillId="17" borderId="4" xfId="0" applyNumberFormat="1" applyFont="1" applyFill="1" applyBorder="1" applyAlignment="1">
      <alignment horizontal="center"/>
    </xf>
    <xf numFmtId="0" fontId="1" fillId="16" borderId="7" xfId="0" applyFont="1" applyFill="1" applyBorder="1" applyAlignment="1">
      <alignment horizontal="center"/>
    </xf>
    <xf numFmtId="0" fontId="9" fillId="17" borderId="7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16" borderId="7" xfId="0" applyFont="1" applyFill="1" applyBorder="1" applyAlignment="1">
      <alignment horizontal="center" vertical="center" wrapText="1"/>
    </xf>
    <xf numFmtId="164" fontId="1" fillId="17" borderId="7" xfId="0" applyNumberFormat="1" applyFont="1" applyFill="1" applyBorder="1" applyAlignment="1">
      <alignment horizontal="center"/>
    </xf>
    <xf numFmtId="1" fontId="1" fillId="17" borderId="4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17" borderId="4" xfId="0" applyFont="1" applyFill="1" applyBorder="1" applyAlignment="1">
      <alignment horizontal="center"/>
    </xf>
    <xf numFmtId="164" fontId="1" fillId="18" borderId="4" xfId="0" applyNumberFormat="1" applyFont="1" applyFill="1" applyBorder="1" applyAlignment="1">
      <alignment horizontal="center"/>
    </xf>
    <xf numFmtId="0" fontId="12" fillId="18" borderId="23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/>
    </xf>
    <xf numFmtId="0" fontId="4" fillId="19" borderId="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8" xfId="0" applyFont="1" applyFill="1" applyBorder="1" applyAlignment="1">
      <alignment horizontal="center" vertical="center"/>
    </xf>
    <xf numFmtId="0" fontId="4" fillId="19" borderId="9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11" fillId="19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371475</xdr:colOff>
      <xdr:row>0</xdr:row>
      <xdr:rowOff>85725</xdr:rowOff>
    </xdr:from>
    <xdr:ext cx="1914525" cy="5143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0</xdr:row>
      <xdr:rowOff>171450</xdr:rowOff>
    </xdr:from>
    <xdr:ext cx="1847850" cy="3333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187326</xdr:colOff>
      <xdr:row>0</xdr:row>
      <xdr:rowOff>0</xdr:rowOff>
    </xdr:from>
    <xdr:to>
      <xdr:col>2</xdr:col>
      <xdr:colOff>1040386</xdr:colOff>
      <xdr:row>3</xdr:row>
      <xdr:rowOff>149225</xdr:rowOff>
    </xdr:to>
    <xdr:pic>
      <xdr:nvPicPr>
        <xdr:cNvPr id="4" name="Imagem 3" descr="Moça | Nestlé">
          <a:extLst>
            <a:ext uri="{FF2B5EF4-FFF2-40B4-BE49-F238E27FC236}">
              <a16:creationId xmlns:a16="http://schemas.microsoft.com/office/drawing/2014/main" id="{94C61F61-F80C-4FF4-F273-5DF1FDBFC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2951" y="0"/>
          <a:ext cx="853060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0</xdr:row>
      <xdr:rowOff>104775</xdr:rowOff>
    </xdr:from>
    <xdr:ext cx="1914525" cy="5143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104775</xdr:colOff>
      <xdr:row>0</xdr:row>
      <xdr:rowOff>200025</xdr:rowOff>
    </xdr:from>
    <xdr:ext cx="1847850" cy="3333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1047750</xdr:colOff>
      <xdr:row>0</xdr:row>
      <xdr:rowOff>0</xdr:rowOff>
    </xdr:from>
    <xdr:to>
      <xdr:col>3</xdr:col>
      <xdr:colOff>783210</xdr:colOff>
      <xdr:row>3</xdr:row>
      <xdr:rowOff>63500</xdr:rowOff>
    </xdr:to>
    <xdr:pic>
      <xdr:nvPicPr>
        <xdr:cNvPr id="4" name="Imagem 3" descr="Moça | Nestlé">
          <a:extLst>
            <a:ext uri="{FF2B5EF4-FFF2-40B4-BE49-F238E27FC236}">
              <a16:creationId xmlns:a16="http://schemas.microsoft.com/office/drawing/2014/main" id="{9AB4B6D8-4571-46F6-AB20-9C58ACF3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0"/>
          <a:ext cx="849885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962025</xdr:colOff>
      <xdr:row>0</xdr:row>
      <xdr:rowOff>114300</xdr:rowOff>
    </xdr:from>
    <xdr:ext cx="1914525" cy="514350"/>
    <xdr:pic>
      <xdr:nvPicPr>
        <xdr:cNvPr id="2" name="image2.png" title="Image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457200</xdr:colOff>
      <xdr:row>0</xdr:row>
      <xdr:rowOff>209550</xdr:rowOff>
    </xdr:from>
    <xdr:ext cx="1847850" cy="3333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1905000</xdr:colOff>
      <xdr:row>0</xdr:row>
      <xdr:rowOff>0</xdr:rowOff>
    </xdr:from>
    <xdr:to>
      <xdr:col>1</xdr:col>
      <xdr:colOff>2751710</xdr:colOff>
      <xdr:row>3</xdr:row>
      <xdr:rowOff>149225</xdr:rowOff>
    </xdr:to>
    <xdr:pic>
      <xdr:nvPicPr>
        <xdr:cNvPr id="4" name="Imagem 3" descr="Moça | Nestlé">
          <a:extLst>
            <a:ext uri="{FF2B5EF4-FFF2-40B4-BE49-F238E27FC236}">
              <a16:creationId xmlns:a16="http://schemas.microsoft.com/office/drawing/2014/main" id="{6ABD31EF-A05F-433E-B0ED-8ED54258D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0" y="0"/>
          <a:ext cx="849885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1152525</xdr:colOff>
      <xdr:row>1</xdr:row>
      <xdr:rowOff>76200</xdr:rowOff>
    </xdr:from>
    <xdr:ext cx="1847850" cy="333375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1914525" cy="514350"/>
    <xdr:pic>
      <xdr:nvPicPr>
        <xdr:cNvPr id="3" name="image2.png" title="Image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152400</xdr:colOff>
      <xdr:row>0</xdr:row>
      <xdr:rowOff>0</xdr:rowOff>
    </xdr:from>
    <xdr:to>
      <xdr:col>3</xdr:col>
      <xdr:colOff>999110</xdr:colOff>
      <xdr:row>2</xdr:row>
      <xdr:rowOff>104775</xdr:rowOff>
    </xdr:to>
    <xdr:pic>
      <xdr:nvPicPr>
        <xdr:cNvPr id="4" name="Imagem 3" descr="Moça | Nestlé">
          <a:extLst>
            <a:ext uri="{FF2B5EF4-FFF2-40B4-BE49-F238E27FC236}">
              <a16:creationId xmlns:a16="http://schemas.microsoft.com/office/drawing/2014/main" id="{F3889C4F-A6DB-4F20-9437-69C35EE49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0"/>
          <a:ext cx="849885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1914525" cy="51435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790575</xdr:colOff>
      <xdr:row>1</xdr:row>
      <xdr:rowOff>85725</xdr:rowOff>
    </xdr:from>
    <xdr:ext cx="1847850" cy="333375"/>
    <xdr:pic>
      <xdr:nvPicPr>
        <xdr:cNvPr id="3" name="image1.png" title="Image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1895475</xdr:colOff>
      <xdr:row>0</xdr:row>
      <xdr:rowOff>0</xdr:rowOff>
    </xdr:from>
    <xdr:to>
      <xdr:col>2</xdr:col>
      <xdr:colOff>2745360</xdr:colOff>
      <xdr:row>3</xdr:row>
      <xdr:rowOff>114300</xdr:rowOff>
    </xdr:to>
    <xdr:pic>
      <xdr:nvPicPr>
        <xdr:cNvPr id="4" name="Imagem 3" descr="Moça | Nestlé">
          <a:extLst>
            <a:ext uri="{FF2B5EF4-FFF2-40B4-BE49-F238E27FC236}">
              <a16:creationId xmlns:a16="http://schemas.microsoft.com/office/drawing/2014/main" id="{83E573C0-16D3-4487-985A-37BE0370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0"/>
          <a:ext cx="84988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showGridLines="0" tabSelected="1" workbookViewId="0">
      <selection activeCell="J5" sqref="J5:N6"/>
    </sheetView>
  </sheetViews>
  <sheetFormatPr defaultColWidth="14.3984375" defaultRowHeight="15" customHeight="1" x14ac:dyDescent="0.3"/>
  <cols>
    <col min="2" max="2" width="34.296875" customWidth="1"/>
    <col min="3" max="3" width="22.296875" customWidth="1"/>
    <col min="4" max="4" width="15.8984375" customWidth="1"/>
    <col min="5" max="6" width="26.296875" customWidth="1"/>
    <col min="7" max="7" width="16" customWidth="1"/>
    <col min="8" max="8" width="5.59765625" customWidth="1"/>
    <col min="9" max="9" width="15.8984375" customWidth="1"/>
    <col min="10" max="10" width="17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">
      <c r="A2" s="1"/>
      <c r="B2" s="91"/>
      <c r="C2" s="92"/>
      <c r="D2" s="92"/>
      <c r="E2" s="92"/>
      <c r="F2" s="92"/>
      <c r="G2" s="9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" customHeight="1" x14ac:dyDescent="0.3">
      <c r="B5" s="82" t="s">
        <v>0</v>
      </c>
      <c r="C5" s="83"/>
      <c r="D5" s="83"/>
      <c r="E5" s="83"/>
      <c r="F5" s="83"/>
      <c r="G5" s="84"/>
      <c r="H5" s="1"/>
      <c r="I5" s="1"/>
      <c r="J5" s="141" t="s">
        <v>134</v>
      </c>
      <c r="K5" s="141"/>
      <c r="L5" s="141"/>
      <c r="M5" s="141"/>
      <c r="N5" s="14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25" t="s">
        <v>1</v>
      </c>
      <c r="B6" s="85" t="s">
        <v>2</v>
      </c>
      <c r="C6" s="86"/>
      <c r="D6" s="86"/>
      <c r="E6" s="86"/>
      <c r="F6" s="86"/>
      <c r="G6" s="87"/>
      <c r="H6" s="1"/>
      <c r="I6" s="1"/>
      <c r="J6" s="141"/>
      <c r="K6" s="141"/>
      <c r="L6" s="141"/>
      <c r="M6" s="141"/>
      <c r="N6" s="14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26"/>
      <c r="B7" s="88" t="s">
        <v>3</v>
      </c>
      <c r="C7" s="89"/>
      <c r="D7" s="89"/>
      <c r="E7" s="89"/>
      <c r="F7" s="89"/>
      <c r="G7" s="90"/>
      <c r="H7" s="1"/>
      <c r="I7" s="4"/>
      <c r="J7" s="4"/>
      <c r="K7" s="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26"/>
      <c r="B8" s="5" t="s">
        <v>4</v>
      </c>
      <c r="C8" s="6">
        <v>1</v>
      </c>
      <c r="D8" s="7"/>
      <c r="E8" s="8"/>
      <c r="F8" s="8"/>
      <c r="G8" s="9"/>
      <c r="H8" s="1"/>
      <c r="K8" s="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26"/>
      <c r="B9" s="3" t="s">
        <v>5</v>
      </c>
      <c r="C9" s="10">
        <v>90</v>
      </c>
      <c r="D9" s="8"/>
      <c r="E9" s="8"/>
      <c r="F9" s="8"/>
      <c r="G9" s="9"/>
      <c r="H9" s="1"/>
      <c r="K9" s="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51" customHeight="1" x14ac:dyDescent="0.3">
      <c r="A10" s="126"/>
      <c r="B10" s="11" t="s">
        <v>6</v>
      </c>
      <c r="C10" s="11" t="s">
        <v>7</v>
      </c>
      <c r="D10" s="11" t="s">
        <v>8</v>
      </c>
      <c r="E10" s="11" t="s">
        <v>9</v>
      </c>
      <c r="F10" s="11" t="s">
        <v>10</v>
      </c>
      <c r="G10" s="11" t="s">
        <v>11</v>
      </c>
      <c r="H10" s="1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26"/>
      <c r="B11" s="12" t="s">
        <v>12</v>
      </c>
      <c r="C11" s="12" t="s">
        <v>13</v>
      </c>
      <c r="D11" s="12">
        <v>3.5</v>
      </c>
      <c r="E11" s="13">
        <v>1000</v>
      </c>
      <c r="F11" s="13">
        <v>330</v>
      </c>
      <c r="G11" s="12">
        <f t="shared" ref="G11:G17" si="0">(D11/E11)*F11</f>
        <v>1.155</v>
      </c>
      <c r="H11" s="1"/>
      <c r="I11" s="14" t="s">
        <v>14</v>
      </c>
      <c r="J11" s="14" t="s">
        <v>15</v>
      </c>
      <c r="K11" s="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26"/>
      <c r="B12" s="12" t="s">
        <v>16</v>
      </c>
      <c r="C12" s="12" t="s">
        <v>17</v>
      </c>
      <c r="D12" s="12">
        <v>3.2</v>
      </c>
      <c r="E12" s="13">
        <v>1000</v>
      </c>
      <c r="F12" s="13">
        <v>495</v>
      </c>
      <c r="G12" s="12">
        <f t="shared" si="0"/>
        <v>1.5840000000000001</v>
      </c>
      <c r="H12" s="1"/>
      <c r="I12" s="15">
        <v>60</v>
      </c>
      <c r="J12" s="15" t="s">
        <v>18</v>
      </c>
      <c r="K12" s="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26"/>
      <c r="B13" s="12" t="s">
        <v>19</v>
      </c>
      <c r="C13" s="12" t="s">
        <v>20</v>
      </c>
      <c r="D13" s="12">
        <v>5.0999999999999996</v>
      </c>
      <c r="E13" s="13">
        <v>500</v>
      </c>
      <c r="F13" s="13">
        <v>80</v>
      </c>
      <c r="G13" s="12">
        <f t="shared" si="0"/>
        <v>0.81599999999999995</v>
      </c>
      <c r="H13" s="1"/>
      <c r="I13" s="15">
        <v>90</v>
      </c>
      <c r="J13" s="15" t="s">
        <v>21</v>
      </c>
      <c r="K13" s="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26"/>
      <c r="B14" s="12" t="s">
        <v>22</v>
      </c>
      <c r="C14" s="12" t="s">
        <v>23</v>
      </c>
      <c r="D14" s="12">
        <v>6.2</v>
      </c>
      <c r="E14" s="13">
        <v>12</v>
      </c>
      <c r="F14" s="13">
        <v>3</v>
      </c>
      <c r="G14" s="12">
        <f t="shared" si="0"/>
        <v>1.5500000000000003</v>
      </c>
      <c r="H14" s="1"/>
      <c r="I14" s="15">
        <v>120</v>
      </c>
      <c r="J14" s="15" t="s">
        <v>24</v>
      </c>
      <c r="K14" s="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26"/>
      <c r="B15" s="12" t="s">
        <v>25</v>
      </c>
      <c r="C15" s="12" t="s">
        <v>26</v>
      </c>
      <c r="D15" s="12">
        <v>4.45</v>
      </c>
      <c r="E15" s="13">
        <v>1000</v>
      </c>
      <c r="F15" s="13">
        <v>400</v>
      </c>
      <c r="G15" s="12">
        <f t="shared" si="0"/>
        <v>1.78</v>
      </c>
      <c r="H15" s="1"/>
      <c r="I15" s="15">
        <v>150</v>
      </c>
      <c r="J15" s="15" t="s">
        <v>27</v>
      </c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26"/>
      <c r="B16" s="12" t="s">
        <v>28</v>
      </c>
      <c r="C16" s="12" t="s">
        <v>29</v>
      </c>
      <c r="D16" s="12">
        <v>3.19</v>
      </c>
      <c r="E16" s="13">
        <v>100</v>
      </c>
      <c r="F16" s="13">
        <v>10</v>
      </c>
      <c r="G16" s="12">
        <f t="shared" si="0"/>
        <v>0.31899999999999995</v>
      </c>
      <c r="H16" s="1"/>
      <c r="I16" s="15">
        <v>180</v>
      </c>
      <c r="J16" s="15" t="s">
        <v>30</v>
      </c>
      <c r="K16" s="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26"/>
      <c r="B17" s="12" t="s">
        <v>31</v>
      </c>
      <c r="C17" s="12" t="s">
        <v>32</v>
      </c>
      <c r="D17" s="12">
        <v>59.9</v>
      </c>
      <c r="E17" s="13">
        <v>100</v>
      </c>
      <c r="F17" s="13">
        <v>1</v>
      </c>
      <c r="G17" s="12">
        <f t="shared" si="0"/>
        <v>0.59899999999999998</v>
      </c>
      <c r="H17" s="1"/>
      <c r="I17" s="15">
        <v>210</v>
      </c>
      <c r="J17" s="15" t="s">
        <v>33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26"/>
      <c r="B18" s="12"/>
      <c r="C18" s="12"/>
      <c r="D18" s="12"/>
      <c r="E18" s="15"/>
      <c r="F18" s="13"/>
      <c r="G18" s="12">
        <f t="shared" ref="G18:G21" si="1">IFERROR((D18/E18)*F18,0)</f>
        <v>0</v>
      </c>
      <c r="H18" s="1"/>
      <c r="I18" s="71">
        <v>240</v>
      </c>
      <c r="J18" s="71" t="s">
        <v>34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26"/>
      <c r="B19" s="12"/>
      <c r="C19" s="12"/>
      <c r="D19" s="12"/>
      <c r="E19" s="15"/>
      <c r="F19" s="13"/>
      <c r="G19" s="12">
        <f t="shared" si="1"/>
        <v>0</v>
      </c>
      <c r="H19" s="1"/>
      <c r="I19" s="72"/>
      <c r="J19" s="7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26"/>
      <c r="B20" s="12"/>
      <c r="C20" s="12"/>
      <c r="D20" s="12"/>
      <c r="E20" s="15"/>
      <c r="F20" s="13"/>
      <c r="G20" s="12">
        <f t="shared" si="1"/>
        <v>0</v>
      </c>
      <c r="H20" s="1"/>
      <c r="I20" s="42"/>
      <c r="J20" s="4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6"/>
      <c r="B21" s="12"/>
      <c r="C21" s="12"/>
      <c r="D21" s="12"/>
      <c r="E21" s="15"/>
      <c r="F21" s="13"/>
      <c r="G21" s="12">
        <f t="shared" si="1"/>
        <v>0</v>
      </c>
      <c r="H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16"/>
      <c r="C22" s="17"/>
      <c r="D22" s="17"/>
      <c r="E22" s="18"/>
      <c r="F22" s="19" t="s">
        <v>35</v>
      </c>
      <c r="G22" s="20">
        <f>SUM(G11:G21)</f>
        <v>7.8030000000000008</v>
      </c>
      <c r="H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93" t="s">
        <v>36</v>
      </c>
      <c r="B25" s="92"/>
      <c r="C25" s="92"/>
      <c r="D25" s="92"/>
      <c r="E25" s="92"/>
      <c r="F25" s="92"/>
      <c r="G25" s="92"/>
      <c r="H25" s="9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7.75" customHeight="1" x14ac:dyDescent="0.3">
      <c r="A28" s="21"/>
      <c r="B28" s="82" t="s">
        <v>0</v>
      </c>
      <c r="C28" s="83"/>
      <c r="D28" s="83"/>
      <c r="E28" s="83"/>
      <c r="F28" s="83"/>
      <c r="G28" s="8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24" t="s">
        <v>37</v>
      </c>
      <c r="B29" s="127" t="s">
        <v>38</v>
      </c>
      <c r="C29" s="86"/>
      <c r="D29" s="86"/>
      <c r="E29" s="86"/>
      <c r="F29" s="86"/>
      <c r="G29" s="8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24"/>
      <c r="B30" s="128" t="s">
        <v>3</v>
      </c>
      <c r="C30" s="89"/>
      <c r="D30" s="89"/>
      <c r="E30" s="89"/>
      <c r="F30" s="89"/>
      <c r="G30" s="9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24"/>
      <c r="B31" s="129" t="s">
        <v>4</v>
      </c>
      <c r="C31" s="6">
        <v>0</v>
      </c>
      <c r="D31" s="8"/>
      <c r="E31" s="8"/>
      <c r="F31" s="8"/>
      <c r="G31" s="9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24"/>
      <c r="B32" s="8" t="s">
        <v>5</v>
      </c>
      <c r="C32" s="73">
        <v>0</v>
      </c>
      <c r="D32" s="8"/>
      <c r="E32" s="8"/>
      <c r="F32" s="8"/>
      <c r="G32" s="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50.25" customHeight="1" x14ac:dyDescent="0.3">
      <c r="A33" s="124"/>
      <c r="B33" s="130" t="s">
        <v>6</v>
      </c>
      <c r="C33" s="68" t="s">
        <v>7</v>
      </c>
      <c r="D33" s="68" t="s">
        <v>8</v>
      </c>
      <c r="E33" s="68" t="s">
        <v>9</v>
      </c>
      <c r="F33" s="68" t="s">
        <v>10</v>
      </c>
      <c r="G33" s="11" t="s">
        <v>11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24"/>
      <c r="B34" s="131"/>
      <c r="C34" s="121"/>
      <c r="D34" s="121"/>
      <c r="E34" s="132"/>
      <c r="F34" s="132"/>
      <c r="G34" s="12">
        <f t="shared" ref="G34:G45" si="2">IFERROR((D34/E34)*F34,0)</f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24"/>
      <c r="B35" s="131"/>
      <c r="C35" s="121"/>
      <c r="D35" s="121"/>
      <c r="E35" s="132"/>
      <c r="F35" s="132"/>
      <c r="G35" s="12">
        <f t="shared" si="2"/>
        <v>0</v>
      </c>
      <c r="H35" s="1"/>
      <c r="I35" s="14" t="s">
        <v>14</v>
      </c>
      <c r="J35" s="14" t="s">
        <v>15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24"/>
      <c r="B36" s="131"/>
      <c r="C36" s="121"/>
      <c r="D36" s="121"/>
      <c r="E36" s="132"/>
      <c r="F36" s="132"/>
      <c r="G36" s="12">
        <f t="shared" si="2"/>
        <v>0</v>
      </c>
      <c r="H36" s="1"/>
      <c r="I36" s="15">
        <v>60</v>
      </c>
      <c r="J36" s="15" t="s">
        <v>18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24"/>
      <c r="B37" s="131"/>
      <c r="C37" s="121"/>
      <c r="D37" s="121"/>
      <c r="E37" s="132"/>
      <c r="F37" s="132"/>
      <c r="G37" s="12">
        <f t="shared" si="2"/>
        <v>0</v>
      </c>
      <c r="H37" s="1"/>
      <c r="I37" s="15">
        <v>90</v>
      </c>
      <c r="J37" s="15" t="s">
        <v>21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24"/>
      <c r="B38" s="131"/>
      <c r="C38" s="121"/>
      <c r="D38" s="121"/>
      <c r="E38" s="132"/>
      <c r="F38" s="132"/>
      <c r="G38" s="12">
        <f t="shared" si="2"/>
        <v>0</v>
      </c>
      <c r="H38" s="1"/>
      <c r="I38" s="15">
        <v>120</v>
      </c>
      <c r="J38" s="15" t="s">
        <v>24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24"/>
      <c r="B39" s="131"/>
      <c r="C39" s="121"/>
      <c r="D39" s="121"/>
      <c r="E39" s="132"/>
      <c r="F39" s="132"/>
      <c r="G39" s="12">
        <f t="shared" si="2"/>
        <v>0</v>
      </c>
      <c r="H39" s="1"/>
      <c r="I39" s="15">
        <v>150</v>
      </c>
      <c r="J39" s="15" t="s">
        <v>27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24"/>
      <c r="B40" s="131"/>
      <c r="C40" s="121"/>
      <c r="D40" s="121"/>
      <c r="E40" s="132"/>
      <c r="F40" s="132"/>
      <c r="G40" s="12">
        <f t="shared" si="2"/>
        <v>0</v>
      </c>
      <c r="H40" s="1"/>
      <c r="I40" s="15">
        <v>180</v>
      </c>
      <c r="J40" s="15" t="s">
        <v>30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24"/>
      <c r="B41" s="131"/>
      <c r="C41" s="121"/>
      <c r="D41" s="121"/>
      <c r="E41" s="132"/>
      <c r="F41" s="132"/>
      <c r="G41" s="12">
        <f t="shared" si="2"/>
        <v>0</v>
      </c>
      <c r="H41" s="1"/>
      <c r="I41" s="15">
        <v>210</v>
      </c>
      <c r="J41" s="15" t="s">
        <v>33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24"/>
      <c r="B42" s="131"/>
      <c r="C42" s="121"/>
      <c r="D42" s="121"/>
      <c r="E42" s="132"/>
      <c r="F42" s="132"/>
      <c r="G42" s="12">
        <f t="shared" si="2"/>
        <v>0</v>
      </c>
      <c r="H42" s="1"/>
      <c r="I42" s="71">
        <v>240</v>
      </c>
      <c r="J42" s="71" t="s">
        <v>34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24"/>
      <c r="B43" s="131"/>
      <c r="C43" s="121"/>
      <c r="D43" s="121"/>
      <c r="E43" s="132"/>
      <c r="F43" s="132"/>
      <c r="G43" s="12">
        <f t="shared" si="2"/>
        <v>0</v>
      </c>
      <c r="H43" s="1"/>
      <c r="I43" s="72"/>
      <c r="J43" s="7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24"/>
      <c r="B44" s="131"/>
      <c r="C44" s="121"/>
      <c r="D44" s="121"/>
      <c r="E44" s="132"/>
      <c r="F44" s="132"/>
      <c r="G44" s="12">
        <f t="shared" si="2"/>
        <v>0</v>
      </c>
      <c r="H44" s="1"/>
      <c r="I44" s="42"/>
      <c r="J44" s="4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24"/>
      <c r="B45" s="131"/>
      <c r="C45" s="121"/>
      <c r="D45" s="121"/>
      <c r="E45" s="132"/>
      <c r="F45" s="132"/>
      <c r="G45" s="12">
        <f t="shared" si="2"/>
        <v>0</v>
      </c>
      <c r="H45" s="1"/>
      <c r="I45" s="42"/>
      <c r="J45" s="4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6"/>
      <c r="C46" s="17"/>
      <c r="D46" s="17"/>
      <c r="E46" s="18"/>
      <c r="F46" s="19" t="s">
        <v>35</v>
      </c>
      <c r="G46" s="74">
        <f>SUM(G34:G45)</f>
        <v>0</v>
      </c>
      <c r="H46" s="1"/>
      <c r="I46" s="42"/>
      <c r="J46" s="4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/>
    <row r="248" spans="1:26" ht="15.75" customHeight="1" x14ac:dyDescent="0.3"/>
    <row r="249" spans="1:26" ht="15.75" customHeight="1" x14ac:dyDescent="0.3"/>
    <row r="250" spans="1:26" ht="15.75" customHeight="1" x14ac:dyDescent="0.3"/>
    <row r="251" spans="1:26" ht="15.75" customHeight="1" x14ac:dyDescent="0.3"/>
    <row r="252" spans="1:26" ht="15.75" customHeight="1" x14ac:dyDescent="0.3"/>
    <row r="253" spans="1:26" ht="15.75" customHeight="1" x14ac:dyDescent="0.3"/>
    <row r="254" spans="1:26" ht="15.75" customHeight="1" x14ac:dyDescent="0.3"/>
    <row r="255" spans="1:26" ht="15.75" customHeight="1" x14ac:dyDescent="0.3"/>
    <row r="256" spans="1:2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1">
    <mergeCell ref="B28:G28"/>
    <mergeCell ref="B29:G29"/>
    <mergeCell ref="B30:G30"/>
    <mergeCell ref="B2:G2"/>
    <mergeCell ref="B5:G5"/>
    <mergeCell ref="B6:G6"/>
    <mergeCell ref="B7:G7"/>
    <mergeCell ref="A25:H25"/>
    <mergeCell ref="A6:A21"/>
    <mergeCell ref="A29:A45"/>
    <mergeCell ref="J5:N6"/>
  </mergeCells>
  <dataValidations count="1">
    <dataValidation type="decimal" operator="greaterThanOrEqual" allowBlank="1" showDropDown="1" showErrorMessage="1" sqref="D11:F17 C18:F21" xr:uid="{00000000-0002-0000-0000-000000000000}">
      <formula1>1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1"/>
  <sheetViews>
    <sheetView showGridLines="0" workbookViewId="0">
      <selection activeCell="J3" sqref="J3:N4"/>
    </sheetView>
  </sheetViews>
  <sheetFormatPr defaultColWidth="14.3984375" defaultRowHeight="15" customHeight="1" x14ac:dyDescent="0.3"/>
  <cols>
    <col min="2" max="2" width="16" customWidth="1"/>
    <col min="3" max="3" width="17.59765625" customWidth="1"/>
    <col min="4" max="4" width="20.296875" customWidth="1"/>
    <col min="5" max="5" width="16.3984375" customWidth="1"/>
    <col min="6" max="6" width="15.8984375" customWidth="1"/>
    <col min="7" max="7" width="15.59765625" customWidth="1"/>
    <col min="8" max="8" width="15.296875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3">
      <c r="A2" s="1"/>
      <c r="B2" s="91"/>
      <c r="C2" s="92"/>
      <c r="D2" s="92"/>
      <c r="E2" s="92"/>
      <c r="F2" s="92"/>
      <c r="G2" s="92"/>
      <c r="H2" s="9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41" t="s">
        <v>134</v>
      </c>
      <c r="K3" s="141"/>
      <c r="L3" s="141"/>
      <c r="M3" s="141"/>
      <c r="N3" s="1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41"/>
      <c r="K4" s="141"/>
      <c r="L4" s="141"/>
      <c r="M4" s="141"/>
      <c r="N4" s="14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135" t="s">
        <v>1</v>
      </c>
      <c r="B5" s="82" t="s">
        <v>39</v>
      </c>
      <c r="C5" s="83"/>
      <c r="D5" s="83"/>
      <c r="E5" s="83"/>
      <c r="F5" s="83"/>
      <c r="G5" s="83"/>
      <c r="H5" s="8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36"/>
      <c r="B6" s="11" t="s">
        <v>40</v>
      </c>
      <c r="C6" s="11" t="s">
        <v>41</v>
      </c>
      <c r="D6" s="11" t="s">
        <v>42</v>
      </c>
      <c r="E6" s="11" t="s">
        <v>43</v>
      </c>
      <c r="F6" s="11" t="s">
        <v>44</v>
      </c>
      <c r="G6" s="11" t="s">
        <v>45</v>
      </c>
      <c r="H6" s="11" t="s">
        <v>46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36"/>
      <c r="B7" s="15">
        <v>4</v>
      </c>
      <c r="C7" s="15">
        <v>4</v>
      </c>
      <c r="D7" s="15">
        <v>7</v>
      </c>
      <c r="E7" s="15">
        <v>8</v>
      </c>
      <c r="F7" s="15">
        <v>10</v>
      </c>
      <c r="G7" s="15">
        <v>10</v>
      </c>
      <c r="H7" s="15">
        <v>10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36"/>
      <c r="B8" s="97" t="s">
        <v>47</v>
      </c>
      <c r="C8" s="86"/>
      <c r="D8" s="87"/>
      <c r="E8" s="95">
        <f>SUM(B7:H7)</f>
        <v>53</v>
      </c>
      <c r="F8" s="86"/>
      <c r="G8" s="86"/>
      <c r="H8" s="8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36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36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36"/>
      <c r="B11" s="82" t="s">
        <v>48</v>
      </c>
      <c r="C11" s="83"/>
      <c r="D11" s="83"/>
      <c r="E11" s="83"/>
      <c r="F11" s="83"/>
      <c r="G11" s="83"/>
      <c r="H11" s="8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36"/>
      <c r="B12" s="97" t="s">
        <v>49</v>
      </c>
      <c r="C12" s="86"/>
      <c r="D12" s="87"/>
      <c r="E12" s="95">
        <f>(B7+C7+D7+E7+F7+G7+H7)*4</f>
        <v>212</v>
      </c>
      <c r="F12" s="86"/>
      <c r="G12" s="86"/>
      <c r="H12" s="8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x14ac:dyDescent="0.3">
      <c r="A15" s="93" t="s">
        <v>50</v>
      </c>
      <c r="B15" s="92"/>
      <c r="C15" s="92"/>
      <c r="D15" s="92"/>
      <c r="E15" s="92"/>
      <c r="F15" s="92"/>
      <c r="G15" s="92"/>
      <c r="H15" s="9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 x14ac:dyDescent="0.3">
      <c r="A18" s="137" t="s">
        <v>37</v>
      </c>
      <c r="B18" s="82" t="s">
        <v>39</v>
      </c>
      <c r="C18" s="83"/>
      <c r="D18" s="83"/>
      <c r="E18" s="83"/>
      <c r="F18" s="83"/>
      <c r="G18" s="83"/>
      <c r="H18" s="8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38"/>
      <c r="B19" s="23" t="s">
        <v>40</v>
      </c>
      <c r="C19" s="23" t="s">
        <v>41</v>
      </c>
      <c r="D19" s="23" t="s">
        <v>42</v>
      </c>
      <c r="E19" s="23" t="s">
        <v>43</v>
      </c>
      <c r="F19" s="23" t="s">
        <v>44</v>
      </c>
      <c r="G19" s="23" t="s">
        <v>45</v>
      </c>
      <c r="H19" s="23" t="s">
        <v>46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38"/>
      <c r="B20" s="139"/>
      <c r="C20" s="139"/>
      <c r="D20" s="139"/>
      <c r="E20" s="139"/>
      <c r="F20" s="139"/>
      <c r="G20" s="139"/>
      <c r="H20" s="13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38"/>
      <c r="B21" s="98" t="s">
        <v>47</v>
      </c>
      <c r="C21" s="86"/>
      <c r="D21" s="87"/>
      <c r="E21" s="95">
        <f>SUM(B20:H20)</f>
        <v>0</v>
      </c>
      <c r="F21" s="86"/>
      <c r="G21" s="86"/>
      <c r="H21" s="8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3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 x14ac:dyDescent="0.3">
      <c r="A23" s="138"/>
      <c r="B23" s="82" t="s">
        <v>48</v>
      </c>
      <c r="C23" s="83"/>
      <c r="D23" s="83"/>
      <c r="E23" s="83"/>
      <c r="F23" s="83"/>
      <c r="G23" s="83"/>
      <c r="H23" s="8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38"/>
      <c r="B24" s="94" t="s">
        <v>49</v>
      </c>
      <c r="C24" s="86"/>
      <c r="D24" s="87"/>
      <c r="E24" s="95">
        <f>SUM(B20+C20+D20+E20+F20+G20+H20)*4</f>
        <v>0</v>
      </c>
      <c r="F24" s="86"/>
      <c r="G24" s="86"/>
      <c r="H24" s="87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B27" s="1"/>
      <c r="C27" s="96" t="s">
        <v>51</v>
      </c>
      <c r="D27" s="92"/>
      <c r="E27" s="92"/>
      <c r="F27" s="92"/>
      <c r="G27" s="92"/>
      <c r="H27" s="9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/>
    <row r="229" spans="1:26" ht="15.75" customHeight="1" x14ac:dyDescent="0.3"/>
    <row r="230" spans="1:26" ht="15.75" customHeight="1" x14ac:dyDescent="0.3"/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8">
    <mergeCell ref="A5:A12"/>
    <mergeCell ref="A18:A24"/>
    <mergeCell ref="J3:N4"/>
    <mergeCell ref="B24:D24"/>
    <mergeCell ref="E24:H24"/>
    <mergeCell ref="C27:H27"/>
    <mergeCell ref="B2:H2"/>
    <mergeCell ref="B5:H5"/>
    <mergeCell ref="B8:D8"/>
    <mergeCell ref="E8:H8"/>
    <mergeCell ref="B11:H11"/>
    <mergeCell ref="B12:D12"/>
    <mergeCell ref="E12:H12"/>
    <mergeCell ref="A15:H15"/>
    <mergeCell ref="B18:H18"/>
    <mergeCell ref="B21:D21"/>
    <mergeCell ref="E21:H21"/>
    <mergeCell ref="B23:H2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showGridLines="0" workbookViewId="0">
      <selection activeCell="H5" sqref="H5:L6"/>
    </sheetView>
  </sheetViews>
  <sheetFormatPr defaultColWidth="14.3984375" defaultRowHeight="15" customHeight="1" x14ac:dyDescent="0.3"/>
  <cols>
    <col min="2" max="2" width="69.59765625" customWidth="1"/>
    <col min="3" max="3" width="21.59765625" customWidth="1"/>
    <col min="5" max="5" width="15.8984375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">
      <c r="A2" s="1"/>
      <c r="B2" s="91"/>
      <c r="C2" s="92"/>
      <c r="D2" s="92"/>
      <c r="E2" s="92"/>
      <c r="F2" s="92"/>
      <c r="G2" s="9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 x14ac:dyDescent="0.3">
      <c r="B5" s="82" t="s">
        <v>52</v>
      </c>
      <c r="C5" s="83"/>
      <c r="D5" s="83"/>
      <c r="E5" s="84"/>
      <c r="F5" s="1"/>
      <c r="G5" s="1"/>
      <c r="H5" s="141" t="s">
        <v>134</v>
      </c>
      <c r="I5" s="141"/>
      <c r="J5" s="141"/>
      <c r="K5" s="141"/>
      <c r="L5" s="14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" customHeight="1" x14ac:dyDescent="0.3">
      <c r="A6" s="125" t="s">
        <v>1</v>
      </c>
      <c r="B6" s="24"/>
      <c r="C6" s="25" t="s">
        <v>53</v>
      </c>
      <c r="D6" s="25" t="s">
        <v>54</v>
      </c>
      <c r="E6" s="25" t="s">
        <v>55</v>
      </c>
      <c r="F6" s="1"/>
      <c r="G6" s="1"/>
      <c r="H6" s="141"/>
      <c r="I6" s="141"/>
      <c r="J6" s="141"/>
      <c r="K6" s="141"/>
      <c r="L6" s="14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26"/>
      <c r="B7" s="26" t="s">
        <v>56</v>
      </c>
      <c r="C7" s="12">
        <v>1200</v>
      </c>
      <c r="D7" s="12">
        <v>1200</v>
      </c>
      <c r="E7" s="12">
        <v>1200</v>
      </c>
      <c r="F7" s="1"/>
      <c r="G7" s="27"/>
      <c r="H7" s="27"/>
      <c r="I7" s="27"/>
      <c r="J7" s="27"/>
      <c r="K7" s="27"/>
      <c r="L7" s="27"/>
      <c r="M7" s="2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26"/>
      <c r="B8" s="26" t="s">
        <v>57</v>
      </c>
      <c r="C8" s="12" t="s">
        <v>58</v>
      </c>
      <c r="D8" s="12" t="s">
        <v>58</v>
      </c>
      <c r="E8" s="12" t="s">
        <v>58</v>
      </c>
      <c r="F8" s="1"/>
      <c r="G8" s="27"/>
      <c r="H8" s="27"/>
      <c r="I8" s="27"/>
      <c r="J8" s="27"/>
      <c r="K8" s="27"/>
      <c r="L8" s="27"/>
      <c r="M8" s="2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26"/>
      <c r="B9" s="26" t="s">
        <v>59</v>
      </c>
      <c r="C9" s="12" t="s">
        <v>60</v>
      </c>
      <c r="D9" s="12" t="s">
        <v>60</v>
      </c>
      <c r="E9" s="12" t="s">
        <v>60</v>
      </c>
      <c r="F9" s="1"/>
      <c r="G9" s="27"/>
      <c r="H9" s="27"/>
      <c r="I9" s="27"/>
      <c r="J9" s="27"/>
      <c r="K9" s="27"/>
      <c r="L9" s="27"/>
      <c r="M9" s="2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26"/>
      <c r="B10" s="26" t="s">
        <v>61</v>
      </c>
      <c r="C10" s="12">
        <v>150</v>
      </c>
      <c r="D10" s="12">
        <v>143</v>
      </c>
      <c r="E10" s="12">
        <v>168</v>
      </c>
      <c r="F10" s="1"/>
      <c r="G10" s="27"/>
      <c r="H10" s="27"/>
      <c r="I10" s="27"/>
      <c r="J10" s="27"/>
      <c r="K10" s="27"/>
      <c r="L10" s="27"/>
      <c r="M10" s="2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26"/>
      <c r="B11" s="26" t="s">
        <v>62</v>
      </c>
      <c r="C11" s="12">
        <v>50</v>
      </c>
      <c r="D11" s="12">
        <v>65</v>
      </c>
      <c r="E11" s="12">
        <v>48</v>
      </c>
      <c r="F11" s="1"/>
      <c r="G11" s="27"/>
      <c r="H11" s="27"/>
      <c r="I11" s="27"/>
      <c r="J11" s="27"/>
      <c r="K11" s="27"/>
      <c r="L11" s="27"/>
      <c r="M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26"/>
      <c r="B12" s="26" t="s">
        <v>63</v>
      </c>
      <c r="C12" s="12">
        <v>70</v>
      </c>
      <c r="D12" s="12">
        <v>70</v>
      </c>
      <c r="E12" s="12">
        <v>140</v>
      </c>
      <c r="F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26"/>
      <c r="B13" s="26" t="s">
        <v>64</v>
      </c>
      <c r="C13" s="12">
        <v>100</v>
      </c>
      <c r="D13" s="12">
        <v>107</v>
      </c>
      <c r="E13" s="12">
        <v>120</v>
      </c>
      <c r="F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26"/>
      <c r="B14" s="26" t="s">
        <v>65</v>
      </c>
      <c r="C14" s="12">
        <v>60</v>
      </c>
      <c r="D14" s="12">
        <v>45</v>
      </c>
      <c r="E14" s="12">
        <v>60</v>
      </c>
      <c r="F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26"/>
      <c r="B15" s="26" t="s">
        <v>66</v>
      </c>
      <c r="C15" s="12">
        <v>80</v>
      </c>
      <c r="D15" s="12">
        <v>80</v>
      </c>
      <c r="E15" s="12">
        <v>80</v>
      </c>
      <c r="F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26"/>
      <c r="B16" s="26" t="s">
        <v>67</v>
      </c>
      <c r="C16" s="12">
        <v>0</v>
      </c>
      <c r="D16" s="12">
        <v>0</v>
      </c>
      <c r="E16" s="12">
        <v>0</v>
      </c>
      <c r="F16" s="1"/>
      <c r="G16" s="27"/>
      <c r="H16" s="27"/>
      <c r="I16" s="27"/>
      <c r="J16" s="2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26"/>
      <c r="B17" s="26" t="s">
        <v>67</v>
      </c>
      <c r="C17" s="12">
        <v>0</v>
      </c>
      <c r="D17" s="12">
        <v>0</v>
      </c>
      <c r="E17" s="12">
        <v>0</v>
      </c>
      <c r="F17" s="1"/>
      <c r="G17" s="27"/>
      <c r="H17" s="27"/>
      <c r="I17" s="27"/>
      <c r="J17" s="2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26"/>
      <c r="B18" s="26" t="s">
        <v>67</v>
      </c>
      <c r="C18" s="12">
        <v>0</v>
      </c>
      <c r="D18" s="12">
        <v>0</v>
      </c>
      <c r="E18" s="12">
        <v>0</v>
      </c>
      <c r="F18" s="1"/>
      <c r="G18" s="27"/>
      <c r="H18" s="27"/>
      <c r="I18" s="27"/>
      <c r="J18" s="2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26"/>
      <c r="B19" s="26" t="s">
        <v>35</v>
      </c>
      <c r="C19" s="12">
        <f t="shared" ref="C19:E19" si="0">SUM(C7:C18)</f>
        <v>1710</v>
      </c>
      <c r="D19" s="12">
        <f t="shared" si="0"/>
        <v>1710</v>
      </c>
      <c r="E19" s="12">
        <f t="shared" si="0"/>
        <v>1816</v>
      </c>
      <c r="F19" s="75" t="s">
        <v>35</v>
      </c>
      <c r="G19" s="75">
        <f>SUM(C19:E19)</f>
        <v>5236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26"/>
      <c r="B20" s="26" t="s">
        <v>68</v>
      </c>
      <c r="C20" s="99">
        <f>AVERAGE(C19:E19)</f>
        <v>1745.3333333333333</v>
      </c>
      <c r="D20" s="86"/>
      <c r="E20" s="8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6"/>
      <c r="B21" s="100" t="s">
        <v>69</v>
      </c>
      <c r="C21" s="87"/>
      <c r="D21" s="101">
        <v>5</v>
      </c>
      <c r="E21" s="87"/>
      <c r="F21" s="1" t="s">
        <v>70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26"/>
      <c r="B22" s="100" t="s">
        <v>71</v>
      </c>
      <c r="C22" s="87"/>
      <c r="D22" s="101">
        <v>2</v>
      </c>
      <c r="E22" s="87"/>
      <c r="F22" s="1" t="s">
        <v>72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26"/>
      <c r="B23" s="100" t="s">
        <v>73</v>
      </c>
      <c r="C23" s="86"/>
      <c r="D23" s="87"/>
      <c r="E23" s="75">
        <f>C20/(D21+D22)</f>
        <v>249.33333333333331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26"/>
      <c r="B24" s="100" t="s">
        <v>74</v>
      </c>
      <c r="C24" s="86"/>
      <c r="D24" s="87"/>
      <c r="E24" s="29">
        <f>E23*D22</f>
        <v>498.66666666666663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26"/>
      <c r="B25" s="100" t="s">
        <v>75</v>
      </c>
      <c r="C25" s="86"/>
      <c r="D25" s="87"/>
      <c r="E25" s="30">
        <f>E24/'2.Horas Trabalhadas'!E12</f>
        <v>2.3522012578616351</v>
      </c>
      <c r="F25" s="1" t="s">
        <v>76</v>
      </c>
      <c r="G25" s="2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.75" customHeight="1" x14ac:dyDescent="0.3">
      <c r="A26" s="1"/>
      <c r="B26" s="82" t="s">
        <v>77</v>
      </c>
      <c r="C26" s="83"/>
      <c r="D26" s="83"/>
      <c r="E26" s="8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26" t="s">
        <v>78</v>
      </c>
      <c r="C27" s="12">
        <v>55</v>
      </c>
      <c r="D27" s="12">
        <v>55</v>
      </c>
      <c r="E27" s="12">
        <v>55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26" t="s">
        <v>79</v>
      </c>
      <c r="C28" s="12">
        <v>55</v>
      </c>
      <c r="D28" s="12">
        <v>56</v>
      </c>
      <c r="E28" s="12">
        <v>50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26" t="s">
        <v>80</v>
      </c>
      <c r="C29" s="12">
        <v>85</v>
      </c>
      <c r="D29" s="12">
        <v>70</v>
      </c>
      <c r="E29" s="12">
        <v>90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26" t="s">
        <v>81</v>
      </c>
      <c r="C30" s="12">
        <v>10</v>
      </c>
      <c r="D30" s="12">
        <v>15</v>
      </c>
      <c r="E30" s="12">
        <v>25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26" t="s">
        <v>64</v>
      </c>
      <c r="C31" s="12">
        <v>100</v>
      </c>
      <c r="D31" s="12">
        <v>107</v>
      </c>
      <c r="E31" s="12">
        <v>120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26" t="s">
        <v>82</v>
      </c>
      <c r="C32" s="12">
        <v>0</v>
      </c>
      <c r="D32" s="12">
        <v>0</v>
      </c>
      <c r="E32" s="12"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26" t="s">
        <v>67</v>
      </c>
      <c r="C33" s="12">
        <v>0</v>
      </c>
      <c r="D33" s="12">
        <v>0</v>
      </c>
      <c r="E33" s="12"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26" t="s">
        <v>35</v>
      </c>
      <c r="C34" s="22">
        <f t="shared" ref="C34:E34" si="1">SUM(C27:C33)</f>
        <v>305</v>
      </c>
      <c r="D34" s="22">
        <f t="shared" si="1"/>
        <v>303</v>
      </c>
      <c r="E34" s="22">
        <f t="shared" si="1"/>
        <v>340</v>
      </c>
      <c r="F34" s="75" t="s">
        <v>35</v>
      </c>
      <c r="G34" s="75">
        <f>SUM(C34:E34)</f>
        <v>948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26" t="s">
        <v>68</v>
      </c>
      <c r="C35" s="102">
        <f>AVERAGE(C34:E34)</f>
        <v>316</v>
      </c>
      <c r="D35" s="86"/>
      <c r="E35" s="8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00" t="s">
        <v>83</v>
      </c>
      <c r="C36" s="86"/>
      <c r="D36" s="87"/>
      <c r="E36" s="29">
        <f>SUM(E24+C35)</f>
        <v>814.66666666666663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00" t="s">
        <v>84</v>
      </c>
      <c r="C37" s="86"/>
      <c r="D37" s="87"/>
      <c r="E37" s="30">
        <f>E36/'2.Horas Trabalhadas'!E12</f>
        <v>3.8427672955974841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93" t="s">
        <v>50</v>
      </c>
      <c r="B39" s="92"/>
      <c r="C39" s="92"/>
      <c r="D39" s="92"/>
      <c r="E39" s="92"/>
      <c r="F39" s="92"/>
      <c r="G39" s="92"/>
      <c r="H39" s="9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6.25" customHeight="1" x14ac:dyDescent="0.3">
      <c r="B41" s="82" t="s">
        <v>52</v>
      </c>
      <c r="C41" s="83"/>
      <c r="D41" s="83"/>
      <c r="E41" s="8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33" t="s">
        <v>85</v>
      </c>
      <c r="B42" s="24"/>
      <c r="C42" s="25" t="s">
        <v>53</v>
      </c>
      <c r="D42" s="25" t="s">
        <v>54</v>
      </c>
      <c r="E42" s="25" t="s">
        <v>55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34"/>
      <c r="B43" s="69" t="s">
        <v>56</v>
      </c>
      <c r="C43" s="140"/>
      <c r="D43" s="140"/>
      <c r="E43" s="140"/>
      <c r="F43" s="1"/>
      <c r="G43" s="27"/>
      <c r="H43" s="27"/>
      <c r="I43" s="27"/>
      <c r="J43" s="27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34"/>
      <c r="B44" s="69" t="s">
        <v>57</v>
      </c>
      <c r="C44" s="140"/>
      <c r="D44" s="140"/>
      <c r="E44" s="14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34"/>
      <c r="B45" s="69" t="s">
        <v>59</v>
      </c>
      <c r="C45" s="140"/>
      <c r="D45" s="140"/>
      <c r="E45" s="140"/>
      <c r="F45" s="1"/>
      <c r="G45" s="27"/>
      <c r="H45" s="27"/>
      <c r="I45" s="27"/>
      <c r="J45" s="27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34"/>
      <c r="B46" s="69" t="s">
        <v>61</v>
      </c>
      <c r="C46" s="140"/>
      <c r="D46" s="140"/>
      <c r="E46" s="140"/>
      <c r="F46" s="1"/>
      <c r="G46" s="27"/>
      <c r="H46" s="27"/>
      <c r="I46" s="27"/>
      <c r="J46" s="27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34"/>
      <c r="B47" s="69" t="s">
        <v>62</v>
      </c>
      <c r="C47" s="140"/>
      <c r="D47" s="140"/>
      <c r="E47" s="140"/>
      <c r="F47" s="1"/>
      <c r="G47" s="27"/>
      <c r="H47" s="27"/>
      <c r="I47" s="27"/>
      <c r="J47" s="27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34"/>
      <c r="B48" s="69" t="s">
        <v>63</v>
      </c>
      <c r="C48" s="140"/>
      <c r="D48" s="140"/>
      <c r="E48" s="140"/>
      <c r="F48" s="1"/>
      <c r="G48" s="27"/>
      <c r="H48" s="27"/>
      <c r="I48" s="27"/>
      <c r="J48" s="27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34"/>
      <c r="B49" s="69" t="s">
        <v>64</v>
      </c>
      <c r="C49" s="140"/>
      <c r="D49" s="140"/>
      <c r="E49" s="140"/>
      <c r="F49" s="1"/>
      <c r="G49" s="27"/>
      <c r="H49" s="27"/>
      <c r="I49" s="27"/>
      <c r="J49" s="27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34"/>
      <c r="B50" s="69" t="s">
        <v>65</v>
      </c>
      <c r="C50" s="140"/>
      <c r="D50" s="140"/>
      <c r="E50" s="140"/>
      <c r="F50" s="1"/>
      <c r="G50" s="27"/>
      <c r="H50" s="27"/>
      <c r="I50" s="27"/>
      <c r="J50" s="2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34"/>
      <c r="B51" s="69" t="s">
        <v>66</v>
      </c>
      <c r="C51" s="140"/>
      <c r="D51" s="140"/>
      <c r="E51" s="140"/>
      <c r="F51" s="1"/>
      <c r="G51" s="27"/>
      <c r="H51" s="27"/>
      <c r="I51" s="27"/>
      <c r="J51" s="27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34"/>
      <c r="B52" s="69" t="s">
        <v>67</v>
      </c>
      <c r="C52" s="140"/>
      <c r="D52" s="140"/>
      <c r="E52" s="140"/>
      <c r="F52" s="1"/>
      <c r="G52" s="27"/>
      <c r="H52" s="27"/>
      <c r="I52" s="27"/>
      <c r="J52" s="27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34"/>
      <c r="B53" s="69" t="s">
        <v>67</v>
      </c>
      <c r="C53" s="140"/>
      <c r="D53" s="140"/>
      <c r="E53" s="140"/>
      <c r="F53" s="1"/>
      <c r="G53" s="27"/>
      <c r="H53" s="27"/>
      <c r="I53" s="27"/>
      <c r="J53" s="27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34"/>
      <c r="B54" s="69" t="s">
        <v>67</v>
      </c>
      <c r="C54" s="140"/>
      <c r="D54" s="140"/>
      <c r="E54" s="140"/>
      <c r="F54" s="1"/>
      <c r="G54" s="27"/>
      <c r="H54" s="27"/>
      <c r="I54" s="27"/>
      <c r="J54" s="27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34"/>
      <c r="B55" s="69" t="s">
        <v>35</v>
      </c>
      <c r="C55" s="12">
        <f t="shared" ref="C55:E55" si="2">SUM(C43:C54)</f>
        <v>0</v>
      </c>
      <c r="D55" s="12">
        <f t="shared" si="2"/>
        <v>0</v>
      </c>
      <c r="E55" s="12">
        <f t="shared" si="2"/>
        <v>0</v>
      </c>
      <c r="F55" s="75" t="s">
        <v>35</v>
      </c>
      <c r="G55" s="75">
        <f>SUM(C55:E55)</f>
        <v>0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34"/>
      <c r="B56" s="26" t="s">
        <v>68</v>
      </c>
      <c r="C56" s="99">
        <f>AVERAGE(C55:E55)</f>
        <v>0</v>
      </c>
      <c r="D56" s="86"/>
      <c r="E56" s="8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34"/>
      <c r="B57" s="103" t="s">
        <v>69</v>
      </c>
      <c r="C57" s="104"/>
      <c r="D57" s="101"/>
      <c r="E57" s="87"/>
      <c r="F57" s="1" t="s">
        <v>70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34"/>
      <c r="B58" s="103" t="s">
        <v>71</v>
      </c>
      <c r="C58" s="104"/>
      <c r="D58" s="101"/>
      <c r="E58" s="87"/>
      <c r="F58" s="1" t="s">
        <v>72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34"/>
      <c r="B59" s="100" t="s">
        <v>73</v>
      </c>
      <c r="C59" s="86"/>
      <c r="D59" s="87"/>
      <c r="E59" s="75" t="e">
        <f>C56/(D57+D58)</f>
        <v>#DIV/0!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34"/>
      <c r="B60" s="100" t="s">
        <v>74</v>
      </c>
      <c r="C60" s="86"/>
      <c r="D60" s="87"/>
      <c r="E60" s="29" t="e">
        <f>E59*D58</f>
        <v>#DIV/0!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34"/>
      <c r="B61" s="100" t="s">
        <v>75</v>
      </c>
      <c r="C61" s="86"/>
      <c r="D61" s="87"/>
      <c r="E61" s="30" t="e">
        <f>E60/'2.Horas Trabalhadas'!E24</f>
        <v>#DIV/0!</v>
      </c>
      <c r="F61" s="1" t="s">
        <v>76</v>
      </c>
      <c r="G61" s="2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3.25" customHeight="1" x14ac:dyDescent="0.3">
      <c r="A62" s="134"/>
      <c r="B62" s="82" t="s">
        <v>77</v>
      </c>
      <c r="C62" s="83"/>
      <c r="D62" s="83"/>
      <c r="E62" s="8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34"/>
      <c r="B63" s="69" t="s">
        <v>78</v>
      </c>
      <c r="C63" s="140"/>
      <c r="D63" s="140"/>
      <c r="E63" s="14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34"/>
      <c r="B64" s="69" t="s">
        <v>79</v>
      </c>
      <c r="C64" s="140"/>
      <c r="D64" s="140"/>
      <c r="E64" s="14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34"/>
      <c r="B65" s="69" t="s">
        <v>80</v>
      </c>
      <c r="C65" s="140"/>
      <c r="D65" s="140"/>
      <c r="E65" s="14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34"/>
      <c r="B66" s="69" t="s">
        <v>81</v>
      </c>
      <c r="C66" s="140"/>
      <c r="D66" s="140"/>
      <c r="E66" s="14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34"/>
      <c r="B67" s="69" t="s">
        <v>64</v>
      </c>
      <c r="C67" s="140"/>
      <c r="D67" s="140"/>
      <c r="E67" s="14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34"/>
      <c r="B68" s="69" t="s">
        <v>82</v>
      </c>
      <c r="C68" s="140"/>
      <c r="D68" s="140"/>
      <c r="E68" s="14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34"/>
      <c r="B69" s="69" t="s">
        <v>67</v>
      </c>
      <c r="C69" s="140"/>
      <c r="D69" s="140"/>
      <c r="E69" s="14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34"/>
      <c r="B70" s="69" t="s">
        <v>35</v>
      </c>
      <c r="C70" s="22">
        <f t="shared" ref="C70:E70" si="3">SUM(C63:C69)</f>
        <v>0</v>
      </c>
      <c r="D70" s="22">
        <f t="shared" si="3"/>
        <v>0</v>
      </c>
      <c r="E70" s="22">
        <f t="shared" si="3"/>
        <v>0</v>
      </c>
      <c r="F70" s="75" t="s">
        <v>35</v>
      </c>
      <c r="G70" s="75">
        <f>SUM(C70:E70)</f>
        <v>0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34"/>
      <c r="B71" s="26" t="s">
        <v>68</v>
      </c>
      <c r="C71" s="102">
        <f>AVERAGE(C70:E70)</f>
        <v>0</v>
      </c>
      <c r="D71" s="86"/>
      <c r="E71" s="87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34"/>
      <c r="B72" s="100" t="s">
        <v>83</v>
      </c>
      <c r="C72" s="86"/>
      <c r="D72" s="87"/>
      <c r="E72" s="29" t="e">
        <f>SUM(E60+C71)</f>
        <v>#DIV/0!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34"/>
      <c r="B73" s="100" t="s">
        <v>84</v>
      </c>
      <c r="C73" s="86"/>
      <c r="D73" s="87"/>
      <c r="E73" s="30" t="e">
        <f>E72/'2.Horas Trabalhadas'!E24</f>
        <v>#DIV/0!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/>
    <row r="275" spans="1:26" ht="15.75" customHeight="1" x14ac:dyDescent="0.3"/>
    <row r="276" spans="1:26" ht="15.75" customHeight="1" x14ac:dyDescent="0.3"/>
    <row r="277" spans="1:26" ht="15.75" customHeight="1" x14ac:dyDescent="0.3"/>
    <row r="278" spans="1:26" ht="15.75" customHeight="1" x14ac:dyDescent="0.3"/>
    <row r="279" spans="1:26" ht="15.75" customHeight="1" x14ac:dyDescent="0.3"/>
    <row r="280" spans="1:26" ht="15.75" customHeight="1" x14ac:dyDescent="0.3"/>
    <row r="281" spans="1:26" ht="15.75" customHeight="1" x14ac:dyDescent="0.3"/>
    <row r="282" spans="1:26" ht="15.75" customHeight="1" x14ac:dyDescent="0.3"/>
    <row r="283" spans="1:26" ht="15.75" customHeight="1" x14ac:dyDescent="0.3"/>
    <row r="284" spans="1:26" ht="15.75" customHeight="1" x14ac:dyDescent="0.3"/>
    <row r="285" spans="1:26" ht="15.75" customHeight="1" x14ac:dyDescent="0.3"/>
    <row r="286" spans="1:26" ht="15.75" customHeight="1" x14ac:dyDescent="0.3"/>
    <row r="287" spans="1:26" ht="15.75" customHeight="1" x14ac:dyDescent="0.3"/>
    <row r="288" spans="1:26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31">
    <mergeCell ref="A42:A73"/>
    <mergeCell ref="H5:L6"/>
    <mergeCell ref="B59:D59"/>
    <mergeCell ref="B60:D60"/>
    <mergeCell ref="C56:E56"/>
    <mergeCell ref="B57:C57"/>
    <mergeCell ref="D57:E57"/>
    <mergeCell ref="B58:C58"/>
    <mergeCell ref="D58:E58"/>
    <mergeCell ref="B61:D61"/>
    <mergeCell ref="B62:E62"/>
    <mergeCell ref="C71:E71"/>
    <mergeCell ref="B72:D72"/>
    <mergeCell ref="B73:D73"/>
    <mergeCell ref="B22:C22"/>
    <mergeCell ref="D22:E22"/>
    <mergeCell ref="A39:H39"/>
    <mergeCell ref="B41:E41"/>
    <mergeCell ref="B23:D23"/>
    <mergeCell ref="B24:D24"/>
    <mergeCell ref="B25:D25"/>
    <mergeCell ref="B26:E26"/>
    <mergeCell ref="C35:E35"/>
    <mergeCell ref="B36:D36"/>
    <mergeCell ref="B37:D37"/>
    <mergeCell ref="A6:A25"/>
    <mergeCell ref="B2:G2"/>
    <mergeCell ref="B5:E5"/>
    <mergeCell ref="C20:E20"/>
    <mergeCell ref="B21:C21"/>
    <mergeCell ref="D21:E2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2"/>
  <sheetViews>
    <sheetView showGridLines="0" workbookViewId="0">
      <selection activeCell="J2" sqref="J2:N3"/>
    </sheetView>
  </sheetViews>
  <sheetFormatPr defaultColWidth="14.3984375" defaultRowHeight="15" customHeight="1" x14ac:dyDescent="0.3"/>
  <cols>
    <col min="4" max="4" width="18.69921875" customWidth="1"/>
    <col min="6" max="6" width="23.09765625" customWidth="1"/>
    <col min="7" max="7" width="19.09765625" customWidth="1"/>
    <col min="8" max="8" width="14.8984375" customWidth="1"/>
  </cols>
  <sheetData>
    <row r="1" spans="1:26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3.5" customHeight="1" x14ac:dyDescent="0.3">
      <c r="A2" s="1"/>
      <c r="B2" s="91"/>
      <c r="C2" s="92"/>
      <c r="D2" s="92"/>
      <c r="E2" s="92"/>
      <c r="F2" s="92"/>
      <c r="G2" s="92"/>
      <c r="H2" s="1"/>
      <c r="I2" s="1"/>
      <c r="J2" s="141" t="s">
        <v>134</v>
      </c>
      <c r="K2" s="141"/>
      <c r="L2" s="141"/>
      <c r="M2" s="141"/>
      <c r="N2" s="14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41"/>
      <c r="K3" s="141"/>
      <c r="L3" s="141"/>
      <c r="M3" s="141"/>
      <c r="N3" s="14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3">
      <c r="B4" s="82" t="s">
        <v>86</v>
      </c>
      <c r="C4" s="83"/>
      <c r="D4" s="83"/>
      <c r="E4" s="83"/>
      <c r="F4" s="83"/>
      <c r="G4" s="8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">
      <c r="A5" s="119" t="s">
        <v>1</v>
      </c>
      <c r="B5" s="117" t="s">
        <v>87</v>
      </c>
      <c r="C5" s="23" t="s">
        <v>88</v>
      </c>
      <c r="D5" s="23" t="s">
        <v>89</v>
      </c>
      <c r="E5" s="23" t="s">
        <v>90</v>
      </c>
      <c r="F5" s="23" t="s">
        <v>91</v>
      </c>
      <c r="G5" s="23" t="s">
        <v>92</v>
      </c>
      <c r="H5" s="32" t="s">
        <v>93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3">
      <c r="A6" s="119"/>
      <c r="B6" s="118">
        <v>1</v>
      </c>
      <c r="C6" s="33" t="s">
        <v>94</v>
      </c>
      <c r="D6" s="12" t="s">
        <v>95</v>
      </c>
      <c r="E6" s="34">
        <v>1000</v>
      </c>
      <c r="F6" s="35"/>
      <c r="G6" s="36"/>
      <c r="H6" s="1"/>
      <c r="I6" s="1"/>
      <c r="J6" s="27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19"/>
      <c r="B7" s="118">
        <v>1</v>
      </c>
      <c r="C7" s="33" t="s">
        <v>96</v>
      </c>
      <c r="D7" s="12" t="s">
        <v>95</v>
      </c>
      <c r="E7" s="34">
        <v>2000</v>
      </c>
      <c r="F7" s="37">
        <f>AVERAGE(E6:E8)</f>
        <v>1733.3333333333333</v>
      </c>
      <c r="G7" s="76">
        <f>F7/'2.Horas Trabalhadas'!E12</f>
        <v>8.1761006289308167</v>
      </c>
      <c r="H7" s="1"/>
      <c r="I7" s="1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19"/>
      <c r="B8" s="118">
        <v>1</v>
      </c>
      <c r="C8" s="33" t="s">
        <v>97</v>
      </c>
      <c r="D8" s="12" t="s">
        <v>95</v>
      </c>
      <c r="E8" s="34">
        <v>2200</v>
      </c>
      <c r="F8" s="38"/>
      <c r="G8" s="39"/>
      <c r="H8" s="1"/>
      <c r="I8" s="1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"/>
      <c r="B9" s="40"/>
      <c r="C9" s="40"/>
      <c r="D9" s="22" t="s">
        <v>35</v>
      </c>
      <c r="E9" s="22">
        <f>SUM(E6:E8)</f>
        <v>5200</v>
      </c>
      <c r="F9" s="41"/>
      <c r="G9" s="41"/>
      <c r="H9" s="1"/>
      <c r="I9" s="1"/>
      <c r="J9" s="27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"/>
      <c r="B10" s="40"/>
      <c r="C10" s="40"/>
      <c r="D10" s="40"/>
      <c r="E10" s="40"/>
      <c r="F10" s="40"/>
      <c r="G10" s="42"/>
      <c r="H10" s="27"/>
      <c r="I10" s="27"/>
      <c r="J10" s="27"/>
      <c r="K10" s="2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"/>
      <c r="B11" s="40"/>
      <c r="C11" s="105" t="s">
        <v>98</v>
      </c>
      <c r="D11" s="92"/>
      <c r="E11" s="92"/>
      <c r="F11" s="92"/>
      <c r="G11" s="42"/>
      <c r="H11" s="27"/>
      <c r="I11" s="27"/>
      <c r="J11" s="27"/>
      <c r="K11" s="2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"/>
      <c r="B12" s="40"/>
      <c r="C12" s="105" t="s">
        <v>99</v>
      </c>
      <c r="D12" s="92"/>
      <c r="E12" s="92"/>
      <c r="F12" s="92"/>
      <c r="G12" s="9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"/>
      <c r="B13" s="42"/>
      <c r="C13" s="42"/>
      <c r="D13" s="42"/>
      <c r="E13" s="42"/>
      <c r="F13" s="42"/>
      <c r="G13" s="4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"/>
      <c r="B14" s="42"/>
      <c r="C14" s="42"/>
      <c r="D14" s="42"/>
      <c r="E14" s="42"/>
      <c r="F14" s="42"/>
      <c r="G14" s="42"/>
      <c r="H14" s="1"/>
      <c r="I14" s="1"/>
      <c r="J14" s="1" t="s">
        <v>100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x14ac:dyDescent="0.3">
      <c r="A15" s="106" t="s">
        <v>101</v>
      </c>
      <c r="B15" s="92"/>
      <c r="C15" s="92"/>
      <c r="D15" s="92"/>
      <c r="E15" s="92"/>
      <c r="F15" s="92"/>
      <c r="G15" s="92"/>
      <c r="H15" s="9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"/>
      <c r="B16" s="42"/>
      <c r="C16" s="42"/>
      <c r="D16" s="42"/>
      <c r="E16" s="42"/>
      <c r="F16" s="42"/>
      <c r="G16" s="4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"/>
      <c r="B17" s="42"/>
      <c r="C17" s="42"/>
      <c r="D17" s="42"/>
      <c r="E17" s="42"/>
      <c r="F17" s="42"/>
      <c r="G17" s="4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42"/>
      <c r="B18" s="82" t="s">
        <v>86</v>
      </c>
      <c r="C18" s="83"/>
      <c r="D18" s="83"/>
      <c r="E18" s="83"/>
      <c r="F18" s="83"/>
      <c r="G18" s="8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24" t="s">
        <v>37</v>
      </c>
      <c r="B19" s="122" t="s">
        <v>87</v>
      </c>
      <c r="C19" s="70" t="s">
        <v>88</v>
      </c>
      <c r="D19" s="70" t="s">
        <v>89</v>
      </c>
      <c r="E19" s="70" t="s">
        <v>90</v>
      </c>
      <c r="F19" s="23" t="s">
        <v>91</v>
      </c>
      <c r="G19" s="23" t="s">
        <v>92</v>
      </c>
      <c r="H19" s="32" t="s">
        <v>93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24"/>
      <c r="B20" s="123">
        <v>1</v>
      </c>
      <c r="C20" s="120"/>
      <c r="D20" s="121" t="s">
        <v>95</v>
      </c>
      <c r="E20" s="121"/>
      <c r="F20" s="43"/>
      <c r="G20" s="107">
        <f>IFERROR((F21/'2.Horas Trabalhadas'!E24),0)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24"/>
      <c r="B21" s="123">
        <v>1</v>
      </c>
      <c r="C21" s="120"/>
      <c r="D21" s="121" t="s">
        <v>95</v>
      </c>
      <c r="E21" s="121"/>
      <c r="F21" s="44" t="e">
        <f>AVERAGE(E20:E22)</f>
        <v>#DIV/0!</v>
      </c>
      <c r="G21" s="10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24"/>
      <c r="B22" s="123">
        <v>1</v>
      </c>
      <c r="C22" s="120"/>
      <c r="D22" s="121" t="s">
        <v>95</v>
      </c>
      <c r="E22" s="121"/>
      <c r="F22" s="45"/>
      <c r="G22" s="10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"/>
      <c r="B23" s="40"/>
      <c r="C23" s="40"/>
      <c r="D23" s="22" t="s">
        <v>35</v>
      </c>
      <c r="E23" s="22">
        <f>SUM(E20:E22)</f>
        <v>0</v>
      </c>
      <c r="F23" s="46"/>
      <c r="G23" s="4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40"/>
      <c r="C24" s="40"/>
      <c r="D24" s="40"/>
      <c r="E24" s="40"/>
      <c r="F24" s="4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40"/>
      <c r="C25" s="105" t="s">
        <v>98</v>
      </c>
      <c r="D25" s="92"/>
      <c r="E25" s="92"/>
      <c r="F25" s="9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40"/>
      <c r="C26" s="105" t="s">
        <v>102</v>
      </c>
      <c r="D26" s="92"/>
      <c r="E26" s="92"/>
      <c r="F26" s="92"/>
      <c r="G26" s="9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/>
    <row r="228" spans="1:26" ht="15.75" customHeight="1" x14ac:dyDescent="0.3"/>
    <row r="229" spans="1:26" ht="15.75" customHeight="1" x14ac:dyDescent="0.3"/>
    <row r="230" spans="1:26" ht="15.75" customHeight="1" x14ac:dyDescent="0.3"/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2">
    <mergeCell ref="C25:F25"/>
    <mergeCell ref="C26:G26"/>
    <mergeCell ref="B2:G2"/>
    <mergeCell ref="B4:G4"/>
    <mergeCell ref="C11:F11"/>
    <mergeCell ref="C12:G12"/>
    <mergeCell ref="A15:H15"/>
    <mergeCell ref="B18:G18"/>
    <mergeCell ref="G20:G22"/>
    <mergeCell ref="A5:A8"/>
    <mergeCell ref="A19:A22"/>
    <mergeCell ref="J2:N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1001"/>
  <sheetViews>
    <sheetView showGridLines="0" topLeftCell="B1" workbookViewId="0">
      <selection activeCell="F22" sqref="F22"/>
    </sheetView>
  </sheetViews>
  <sheetFormatPr defaultColWidth="14.3984375" defaultRowHeight="15" customHeight="1" x14ac:dyDescent="0.3"/>
  <cols>
    <col min="1" max="1" width="25.3984375" hidden="1" customWidth="1"/>
    <col min="2" max="2" width="14.09765625" customWidth="1"/>
    <col min="3" max="3" width="46.59765625" customWidth="1"/>
    <col min="4" max="4" width="10.69921875" customWidth="1"/>
    <col min="5" max="5" width="11.69921875" customWidth="1"/>
    <col min="6" max="6" width="3" customWidth="1"/>
    <col min="7" max="7" width="46.3984375" customWidth="1"/>
    <col min="8" max="8" width="5.296875" customWidth="1"/>
    <col min="9" max="9" width="11.69921875" customWidth="1"/>
    <col min="10" max="10" width="4.3984375" customWidth="1"/>
    <col min="11" max="11" width="46.296875" customWidth="1"/>
    <col min="12" max="12" width="5.296875" customWidth="1"/>
    <col min="13" max="13" width="11.69921875" customWidth="1"/>
  </cols>
  <sheetData>
    <row r="1" spans="1:28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40.5" customHeight="1" x14ac:dyDescent="0.3">
      <c r="A2" s="1"/>
      <c r="B2" s="1"/>
      <c r="C2" s="91"/>
      <c r="D2" s="92"/>
      <c r="E2" s="92"/>
      <c r="F2" s="92"/>
      <c r="G2" s="92"/>
      <c r="H2" s="92"/>
      <c r="I2" s="9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9" customHeight="1" x14ac:dyDescent="0.3">
      <c r="A3" s="1"/>
      <c r="B3" s="1" t="s">
        <v>103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6.25" customHeight="1" x14ac:dyDescent="0.3">
      <c r="A4" s="1"/>
      <c r="B4" s="1"/>
      <c r="F4" s="4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5.5" customHeight="1" x14ac:dyDescent="0.3">
      <c r="A5" s="1"/>
      <c r="B5" s="31" t="s">
        <v>1</v>
      </c>
      <c r="C5" s="110" t="s">
        <v>104</v>
      </c>
      <c r="D5" s="111"/>
      <c r="E5" s="1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69" customHeight="1" x14ac:dyDescent="0.3">
      <c r="A6" s="48" t="s">
        <v>105</v>
      </c>
      <c r="B6" s="77" t="s">
        <v>106</v>
      </c>
      <c r="C6" s="78" t="s">
        <v>107</v>
      </c>
      <c r="D6" s="77" t="s">
        <v>108</v>
      </c>
      <c r="E6" s="79" t="s">
        <v>109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3.5" x14ac:dyDescent="0.3">
      <c r="A7" s="49">
        <f t="shared" ref="A7:A8" si="0">B7/60</f>
        <v>6.40461215932914E-2</v>
      </c>
      <c r="B7" s="50">
        <f>'3.Outros Custos '!E37</f>
        <v>3.8427672955974841</v>
      </c>
      <c r="C7" s="51" t="s">
        <v>110</v>
      </c>
      <c r="D7" s="52">
        <f>'1.Matéria-Prima'!C9</f>
        <v>90</v>
      </c>
      <c r="E7" s="12">
        <f t="shared" ref="E7:E8" si="1">D7*A7</f>
        <v>5.7641509433962259</v>
      </c>
      <c r="F7" s="1"/>
      <c r="G7" s="32" t="s">
        <v>111</v>
      </c>
      <c r="H7" s="1"/>
      <c r="I7" s="1"/>
      <c r="J7" s="1"/>
      <c r="K7" s="1"/>
      <c r="L7" s="1"/>
      <c r="M7" s="1"/>
      <c r="N7" s="1" t="s">
        <v>112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customHeight="1" x14ac:dyDescent="0.3">
      <c r="A8" s="49">
        <f t="shared" si="0"/>
        <v>0.13626834381551362</v>
      </c>
      <c r="B8" s="53">
        <f>'4.Salários '!G7</f>
        <v>8.1761006289308167</v>
      </c>
      <c r="C8" s="54" t="s">
        <v>113</v>
      </c>
      <c r="D8" s="55">
        <f>'1.Matéria-Prima'!C9</f>
        <v>90</v>
      </c>
      <c r="E8" s="12">
        <f t="shared" si="1"/>
        <v>12.264150943396226</v>
      </c>
      <c r="F8" s="1"/>
      <c r="G8" s="113" t="s">
        <v>114</v>
      </c>
      <c r="H8" s="92"/>
      <c r="I8" s="92"/>
      <c r="J8" s="92"/>
      <c r="K8" s="92"/>
      <c r="L8" s="92"/>
      <c r="M8" s="9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customHeight="1" x14ac:dyDescent="0.3">
      <c r="A9" s="1"/>
      <c r="B9" s="1"/>
      <c r="C9" s="56" t="s">
        <v>115</v>
      </c>
      <c r="D9" s="57"/>
      <c r="E9" s="12">
        <v>1</v>
      </c>
      <c r="F9" s="1"/>
      <c r="G9" s="32" t="s">
        <v>116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customHeight="1" x14ac:dyDescent="0.3">
      <c r="A10" s="1"/>
      <c r="B10" s="1"/>
      <c r="C10" s="56" t="s">
        <v>117</v>
      </c>
      <c r="D10" s="57"/>
      <c r="E10" s="58">
        <f>'1.Matéria-Prima'!G22</f>
        <v>7.8030000000000008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5.75" customHeight="1" x14ac:dyDescent="0.3">
      <c r="A11" s="1"/>
      <c r="B11" s="1"/>
      <c r="C11" s="114" t="s">
        <v>118</v>
      </c>
      <c r="D11" s="87"/>
      <c r="E11" s="80">
        <f>SUM(E7:E10)</f>
        <v>26.831301886792453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8.2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5.75" customHeight="1" x14ac:dyDescent="0.3">
      <c r="A13" s="1"/>
      <c r="B13" s="1"/>
      <c r="C13" s="56" t="s">
        <v>119</v>
      </c>
      <c r="D13" s="59">
        <v>0.1</v>
      </c>
      <c r="E13" s="60">
        <f>E11*D13</f>
        <v>2.6831301886792454</v>
      </c>
      <c r="F13" s="1"/>
      <c r="G13" s="56" t="s">
        <v>119</v>
      </c>
      <c r="H13" s="59">
        <v>0.2</v>
      </c>
      <c r="I13" s="12">
        <f>E11*H13</f>
        <v>5.3662603773584907</v>
      </c>
      <c r="J13" s="1"/>
      <c r="K13" s="56" t="s">
        <v>119</v>
      </c>
      <c r="L13" s="59">
        <v>0.3</v>
      </c>
      <c r="M13" s="12">
        <f>E11*L13</f>
        <v>8.0493905660377347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5.75" customHeight="1" x14ac:dyDescent="0.3">
      <c r="A14" s="1"/>
      <c r="B14" s="1"/>
      <c r="C14" s="61" t="s">
        <v>120</v>
      </c>
      <c r="D14" s="62"/>
      <c r="E14" s="63">
        <f>E11+E13</f>
        <v>29.514432075471699</v>
      </c>
      <c r="F14" s="1"/>
      <c r="G14" s="61" t="s">
        <v>121</v>
      </c>
      <c r="H14" s="57"/>
      <c r="I14" s="63">
        <f>E11+I13</f>
        <v>32.197562264150946</v>
      </c>
      <c r="J14" s="1"/>
      <c r="K14" s="61" t="s">
        <v>122</v>
      </c>
      <c r="L14" s="57"/>
      <c r="M14" s="63">
        <f>E11+M13</f>
        <v>34.880692452830189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5.75" customHeight="1" x14ac:dyDescent="0.3">
      <c r="A15" s="1"/>
      <c r="B15" s="1"/>
      <c r="C15" s="61" t="s">
        <v>123</v>
      </c>
      <c r="D15" s="59">
        <v>0.03</v>
      </c>
      <c r="E15" s="63">
        <f>(E14*D15)+E14</f>
        <v>30.39986503773585</v>
      </c>
      <c r="F15" s="1"/>
      <c r="G15" s="61" t="s">
        <v>124</v>
      </c>
      <c r="H15" s="59">
        <v>0.03</v>
      </c>
      <c r="I15" s="63">
        <f>(I14*H15)+I14</f>
        <v>33.163489132075476</v>
      </c>
      <c r="J15" s="1"/>
      <c r="K15" s="61" t="s">
        <v>125</v>
      </c>
      <c r="L15" s="59">
        <v>0.03</v>
      </c>
      <c r="M15" s="63">
        <f>(M14*L15)+M14</f>
        <v>35.927113226415095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customHeight="1" x14ac:dyDescent="0.3">
      <c r="A16" s="1"/>
      <c r="B16" s="1"/>
      <c r="C16" s="98" t="s">
        <v>126</v>
      </c>
      <c r="D16" s="87"/>
      <c r="E16" s="81">
        <f>E14/'1.Matéria-Prima'!C8</f>
        <v>29.514432075471699</v>
      </c>
      <c r="F16" s="1"/>
      <c r="G16" s="98" t="s">
        <v>127</v>
      </c>
      <c r="H16" s="87"/>
      <c r="I16" s="80">
        <f>I14/'1.Matéria-Prima'!C8</f>
        <v>32.197562264150946</v>
      </c>
      <c r="J16" s="1"/>
      <c r="K16" s="98" t="s">
        <v>128</v>
      </c>
      <c r="L16" s="87"/>
      <c r="M16" s="80">
        <f>M14/'1.Matéria-Prima'!C8</f>
        <v>34.880692452830189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.75" customHeight="1" x14ac:dyDescent="0.3">
      <c r="A17" s="1"/>
      <c r="B17" s="1"/>
      <c r="C17" s="115"/>
      <c r="D17" s="9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.5" x14ac:dyDescent="0.3">
      <c r="A18" s="106" t="s">
        <v>129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">
      <c r="A19" s="1"/>
      <c r="B19" s="64"/>
      <c r="C19" s="150" t="s">
        <v>133</v>
      </c>
      <c r="D19" s="142"/>
      <c r="E19" s="143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">
      <c r="A20" s="1"/>
      <c r="B20" s="65"/>
      <c r="C20" s="144"/>
      <c r="D20" s="145"/>
      <c r="E20" s="14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">
      <c r="A21" s="1"/>
      <c r="B21" s="65"/>
      <c r="C21" s="147"/>
      <c r="D21" s="148"/>
      <c r="E21" s="14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27" customHeight="1" x14ac:dyDescent="0.3">
      <c r="A22" s="1"/>
      <c r="B22" s="2" t="s">
        <v>37</v>
      </c>
      <c r="C22" s="110" t="s">
        <v>104</v>
      </c>
      <c r="D22" s="111"/>
      <c r="E22" s="11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59.25" customHeight="1" x14ac:dyDescent="0.3">
      <c r="A23" s="66"/>
      <c r="B23" s="77" t="s">
        <v>106</v>
      </c>
      <c r="C23" s="78" t="s">
        <v>107</v>
      </c>
      <c r="D23" s="77" t="s">
        <v>108</v>
      </c>
      <c r="E23" s="79" t="s">
        <v>109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</row>
    <row r="24" spans="1:28" ht="15.75" customHeight="1" x14ac:dyDescent="0.3">
      <c r="A24" s="49" t="e">
        <f t="shared" ref="A24:A25" si="2">B24/60</f>
        <v>#DIV/0!</v>
      </c>
      <c r="B24" s="50" t="e">
        <f>'3.Outros Custos '!E73</f>
        <v>#DIV/0!</v>
      </c>
      <c r="C24" s="67" t="s">
        <v>110</v>
      </c>
      <c r="D24" s="55">
        <f>'1.Matéria-Prima'!C32</f>
        <v>0</v>
      </c>
      <c r="E24" s="12" t="e">
        <f t="shared" ref="E24:E25" si="3">D24*A24</f>
        <v>#DIV/0!</v>
      </c>
      <c r="F24" s="1"/>
      <c r="G24" s="32" t="s">
        <v>111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">
      <c r="A25" s="49">
        <f t="shared" si="2"/>
        <v>0</v>
      </c>
      <c r="B25" s="53">
        <f>'4.Salários '!G20</f>
        <v>0</v>
      </c>
      <c r="C25" s="54" t="s">
        <v>113</v>
      </c>
      <c r="D25" s="55">
        <f>'1.Matéria-Prima'!C32</f>
        <v>0</v>
      </c>
      <c r="E25" s="12">
        <f t="shared" si="3"/>
        <v>0</v>
      </c>
      <c r="F25" s="1"/>
      <c r="G25" s="113" t="s">
        <v>114</v>
      </c>
      <c r="H25" s="92"/>
      <c r="I25" s="92"/>
      <c r="J25" s="92"/>
      <c r="K25" s="92"/>
      <c r="L25" s="92"/>
      <c r="M25" s="9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">
      <c r="A26" s="1"/>
      <c r="B26" s="64"/>
      <c r="C26" s="116" t="s">
        <v>115</v>
      </c>
      <c r="D26" s="104"/>
      <c r="E26" s="12">
        <v>1</v>
      </c>
      <c r="F26" s="1"/>
      <c r="G26" s="32" t="s">
        <v>116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">
      <c r="A27" s="1"/>
      <c r="B27" s="1"/>
      <c r="C27" s="56" t="s">
        <v>117</v>
      </c>
      <c r="D27" s="57"/>
      <c r="E27" s="58">
        <f>'1.Matéria-Prima'!G46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">
      <c r="A28" s="1"/>
      <c r="B28" s="1"/>
      <c r="C28" s="114" t="s">
        <v>118</v>
      </c>
      <c r="D28" s="87"/>
      <c r="E28" s="80" t="e">
        <f>SUM(E24:E27)</f>
        <v>#DIV/0!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3">
      <c r="A30" s="1"/>
      <c r="B30" s="1"/>
      <c r="C30" s="56" t="s">
        <v>119</v>
      </c>
      <c r="D30" s="59">
        <v>0.1</v>
      </c>
      <c r="E30" s="22" t="e">
        <f>E28*D30</f>
        <v>#DIV/0!</v>
      </c>
      <c r="F30" s="1"/>
      <c r="G30" s="56" t="s">
        <v>119</v>
      </c>
      <c r="H30" s="59">
        <v>0.2</v>
      </c>
      <c r="I30" s="12" t="e">
        <f>E28*H30</f>
        <v>#DIV/0!</v>
      </c>
      <c r="J30" s="1"/>
      <c r="K30" s="56" t="s">
        <v>119</v>
      </c>
      <c r="L30" s="59">
        <v>0.3</v>
      </c>
      <c r="M30" s="12" t="e">
        <f>E28*L30</f>
        <v>#DIV/0!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3">
      <c r="A31" s="1"/>
      <c r="B31" s="1"/>
      <c r="C31" s="61" t="s">
        <v>120</v>
      </c>
      <c r="D31" s="57"/>
      <c r="E31" s="63" t="e">
        <f>E28+E30</f>
        <v>#DIV/0!</v>
      </c>
      <c r="F31" s="1"/>
      <c r="G31" s="61" t="s">
        <v>121</v>
      </c>
      <c r="H31" s="57"/>
      <c r="I31" s="63" t="e">
        <f>E28+I30</f>
        <v>#DIV/0!</v>
      </c>
      <c r="J31" s="1"/>
      <c r="K31" s="61" t="s">
        <v>122</v>
      </c>
      <c r="L31" s="57"/>
      <c r="M31" s="63" t="e">
        <f>E28+M30</f>
        <v>#DIV/0!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">
      <c r="A32" s="1"/>
      <c r="B32" s="1"/>
      <c r="C32" s="61" t="s">
        <v>123</v>
      </c>
      <c r="D32" s="59">
        <v>0.03</v>
      </c>
      <c r="E32" s="63" t="e">
        <f>(E31*D32)+E31</f>
        <v>#DIV/0!</v>
      </c>
      <c r="F32" s="1"/>
      <c r="G32" s="61" t="s">
        <v>124</v>
      </c>
      <c r="H32" s="59">
        <v>0.03</v>
      </c>
      <c r="I32" s="63" t="e">
        <f>(I31*H32)+I31</f>
        <v>#DIV/0!</v>
      </c>
      <c r="J32" s="1"/>
      <c r="K32" s="61" t="s">
        <v>125</v>
      </c>
      <c r="L32" s="59">
        <v>0.03</v>
      </c>
      <c r="M32" s="63" t="e">
        <f>(M31*L32)+M31</f>
        <v>#DIV/0!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">
      <c r="A33" s="1"/>
      <c r="B33" s="1"/>
      <c r="C33" s="98" t="s">
        <v>126</v>
      </c>
      <c r="D33" s="87"/>
      <c r="E33" s="80" t="e">
        <f>E31/'1.Matéria-Prima'!C31</f>
        <v>#DIV/0!</v>
      </c>
      <c r="F33" s="1"/>
      <c r="G33" s="98" t="s">
        <v>127</v>
      </c>
      <c r="H33" s="87"/>
      <c r="I33" s="80" t="e">
        <f>I31/'1.Matéria-Prima'!C31</f>
        <v>#DIV/0!</v>
      </c>
      <c r="J33" s="1"/>
      <c r="K33" s="98" t="s">
        <v>128</v>
      </c>
      <c r="L33" s="87"/>
      <c r="M33" s="80" t="e">
        <f>M31/'1.Matéria-Prima'!C31</f>
        <v>#DIV/0!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">
      <c r="A35" s="1"/>
      <c r="B35" s="1"/>
      <c r="C35" s="14" t="s">
        <v>15</v>
      </c>
      <c r="D35" s="14" t="s">
        <v>130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">
      <c r="A36" s="1"/>
      <c r="B36" s="1"/>
      <c r="C36" s="15" t="s">
        <v>18</v>
      </c>
      <c r="D36" s="15">
        <v>60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">
      <c r="A37" s="1"/>
      <c r="B37" s="1"/>
      <c r="C37" s="15" t="s">
        <v>21</v>
      </c>
      <c r="D37" s="15">
        <v>90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">
      <c r="A38" s="1"/>
      <c r="B38" s="1"/>
      <c r="C38" s="15" t="s">
        <v>131</v>
      </c>
      <c r="D38" s="15">
        <v>120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">
      <c r="A39" s="1"/>
      <c r="B39" s="1"/>
      <c r="C39" s="15" t="s">
        <v>27</v>
      </c>
      <c r="D39" s="15">
        <v>150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">
      <c r="A40" s="1"/>
      <c r="B40" s="1"/>
      <c r="C40" s="15" t="s">
        <v>132</v>
      </c>
      <c r="D40" s="15">
        <v>180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7">
    <mergeCell ref="G33:H33"/>
    <mergeCell ref="K33:L33"/>
    <mergeCell ref="C17:D17"/>
    <mergeCell ref="A18:M18"/>
    <mergeCell ref="C22:E22"/>
    <mergeCell ref="G25:M25"/>
    <mergeCell ref="C26:D26"/>
    <mergeCell ref="C28:D28"/>
    <mergeCell ref="C33:D33"/>
    <mergeCell ref="C19:E21"/>
    <mergeCell ref="C2:I2"/>
    <mergeCell ref="C5:E5"/>
    <mergeCell ref="G8:M8"/>
    <mergeCell ref="C11:D11"/>
    <mergeCell ref="C16:D16"/>
    <mergeCell ref="G16:H16"/>
    <mergeCell ref="K16:L16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1.Matéria-Prima</vt:lpstr>
      <vt:lpstr>2.Horas Trabalhadas</vt:lpstr>
      <vt:lpstr>3.Outros Custos </vt:lpstr>
      <vt:lpstr>4.Salários </vt:lpstr>
      <vt:lpstr>5. Preço do Produto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Sturba,Pedro,BR-São Paulo</dc:creator>
  <cp:keywords/>
  <dc:description/>
  <cp:lastModifiedBy>Sturba,Pedro,BR-São Paulo</cp:lastModifiedBy>
  <cp:revision/>
  <dcterms:created xsi:type="dcterms:W3CDTF">2023-04-24T22:49:02Z</dcterms:created>
  <dcterms:modified xsi:type="dcterms:W3CDTF">2023-08-03T23:45:33Z</dcterms:modified>
  <cp:category/>
  <cp:contentStatus/>
</cp:coreProperties>
</file>